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mpmenard\Desktop\"/>
    </mc:Choice>
  </mc:AlternateContent>
  <xr:revisionPtr revIDLastSave="0" documentId="13_ncr:1_{3D238A85-B4C9-470D-A7FC-C401C6180C16}" xr6:coauthVersionLast="47" xr6:coauthVersionMax="47" xr10:uidLastSave="{00000000-0000-0000-0000-000000000000}"/>
  <bookViews>
    <workbookView xWindow="28680" yWindow="-120" windowWidth="29040" windowHeight="15720" activeTab="1" xr2:uid="{BB659D6C-6150-4615-A2AC-8F88B85E79D9}"/>
  </bookViews>
  <sheets>
    <sheet name="Calculateur légumineuses" sheetId="4" r:id="rId1"/>
    <sheet name="Exemples de mélanges" sheetId="5"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4" l="1"/>
  <c r="G65" i="5"/>
  <c r="E65" i="5"/>
  <c r="G64" i="5"/>
  <c r="E64" i="5"/>
  <c r="G63" i="5"/>
  <c r="E63" i="5"/>
  <c r="G62" i="5"/>
  <c r="E62" i="5"/>
  <c r="G61" i="5"/>
  <c r="E61" i="5"/>
  <c r="G60" i="5"/>
  <c r="E60" i="5"/>
  <c r="G59" i="5"/>
  <c r="E59" i="5"/>
  <c r="G58" i="5"/>
  <c r="E58" i="5"/>
  <c r="G57" i="5"/>
  <c r="E57" i="5"/>
  <c r="G56" i="5"/>
  <c r="E56" i="5"/>
  <c r="G55" i="5"/>
  <c r="E55" i="5"/>
  <c r="G54" i="5"/>
  <c r="E54" i="5"/>
  <c r="G53" i="5"/>
  <c r="E53" i="5"/>
  <c r="G52" i="5"/>
  <c r="E52" i="5"/>
  <c r="G51" i="5"/>
  <c r="E51" i="5"/>
  <c r="G50" i="5"/>
  <c r="E50" i="5"/>
  <c r="G49" i="5"/>
  <c r="E49" i="5"/>
  <c r="G48" i="5"/>
  <c r="E48" i="5"/>
  <c r="G47" i="5"/>
  <c r="E47" i="5"/>
  <c r="G46" i="5"/>
  <c r="E46" i="5"/>
  <c r="G45" i="5"/>
  <c r="E45" i="5"/>
  <c r="G44" i="5"/>
  <c r="E44" i="5"/>
  <c r="G43" i="5"/>
  <c r="E43" i="5"/>
  <c r="G42" i="5"/>
  <c r="E42" i="5"/>
  <c r="G41" i="5"/>
  <c r="E41" i="5"/>
  <c r="G40" i="5"/>
  <c r="E40" i="5"/>
  <c r="G39" i="5"/>
  <c r="E39" i="5"/>
  <c r="G38" i="5"/>
  <c r="E38" i="5"/>
  <c r="G37" i="5"/>
  <c r="E37" i="5"/>
  <c r="G36" i="5"/>
  <c r="E36" i="5"/>
  <c r="G35" i="5"/>
  <c r="E35" i="5"/>
  <c r="G34" i="5"/>
  <c r="E34" i="5"/>
  <c r="G33" i="5"/>
  <c r="E33" i="5"/>
  <c r="G32" i="5"/>
  <c r="E32" i="5"/>
  <c r="G31" i="5"/>
  <c r="E31" i="5"/>
  <c r="G30" i="5"/>
  <c r="E30" i="5"/>
  <c r="G29" i="5"/>
  <c r="E29" i="5"/>
  <c r="G28" i="5"/>
  <c r="E28" i="5"/>
  <c r="G27" i="5"/>
  <c r="E27" i="5"/>
  <c r="G26" i="5"/>
  <c r="E26" i="5"/>
  <c r="G25" i="5"/>
  <c r="E25" i="5"/>
  <c r="G24" i="5"/>
  <c r="E24" i="5"/>
  <c r="G23" i="5"/>
  <c r="E23" i="5"/>
  <c r="G22" i="5"/>
  <c r="E22" i="5"/>
  <c r="G21" i="5"/>
  <c r="E21" i="5"/>
  <c r="G20" i="5"/>
  <c r="E20" i="5"/>
  <c r="G19" i="5"/>
  <c r="E19" i="5"/>
  <c r="G18" i="5"/>
  <c r="E18" i="5"/>
  <c r="E17" i="5"/>
  <c r="D16" i="5"/>
  <c r="G16" i="5" s="1"/>
  <c r="E15" i="5"/>
  <c r="G14" i="5"/>
  <c r="E14" i="5"/>
  <c r="G13" i="5"/>
  <c r="E13" i="5"/>
  <c r="G12" i="5"/>
  <c r="E12" i="5"/>
  <c r="G11" i="5"/>
  <c r="E11" i="5"/>
  <c r="G10" i="5"/>
  <c r="E10" i="5"/>
  <c r="E9" i="5"/>
  <c r="D8" i="5"/>
  <c r="G9" i="5" s="1"/>
  <c r="G7" i="5"/>
  <c r="E7" i="5"/>
  <c r="G6" i="5"/>
  <c r="E6" i="5"/>
  <c r="G15" i="5" l="1"/>
  <c r="G17" i="5"/>
  <c r="E16" i="5"/>
  <c r="G8" i="5"/>
  <c r="B37" i="4" l="1"/>
  <c r="B36" i="4"/>
  <c r="H30" i="4"/>
  <c r="D30" i="4"/>
  <c r="E11" i="4"/>
  <c r="E13" i="4"/>
  <c r="F10" i="4" s="1"/>
  <c r="E14" i="4"/>
  <c r="E15" i="4"/>
  <c r="E16" i="4"/>
  <c r="E17" i="4"/>
  <c r="E18" i="4"/>
  <c r="E19" i="4"/>
  <c r="E20" i="4"/>
  <c r="E21" i="4"/>
  <c r="E22" i="4"/>
  <c r="E23" i="4"/>
  <c r="E24" i="4"/>
  <c r="E25" i="4"/>
  <c r="E26" i="4"/>
  <c r="E27" i="4"/>
  <c r="E28" i="4"/>
  <c r="E29" i="4"/>
  <c r="E10" i="4"/>
  <c r="E32" i="4" l="1"/>
  <c r="E33" i="4" s="1"/>
  <c r="E37" i="4" s="1"/>
  <c r="E36" i="4"/>
</calcChain>
</file>

<file path=xl/sharedStrings.xml><?xml version="1.0" encoding="utf-8"?>
<sst xmlns="http://schemas.openxmlformats.org/spreadsheetml/2006/main" count="169" uniqueCount="110">
  <si>
    <t>Légumineuses</t>
  </si>
  <si>
    <t>Pois fourrager</t>
  </si>
  <si>
    <t>Vesce commune</t>
  </si>
  <si>
    <t>Trèfle incarnat</t>
  </si>
  <si>
    <t>Vesce velue</t>
  </si>
  <si>
    <t>Trèfle alsike</t>
  </si>
  <si>
    <t>Trèfle blanc</t>
  </si>
  <si>
    <t>Trèfle rouge</t>
  </si>
  <si>
    <t>Crotalaire</t>
  </si>
  <si>
    <t>Féverole</t>
  </si>
  <si>
    <t>Mélilot jaune</t>
  </si>
  <si>
    <t>Lotier corniculé</t>
  </si>
  <si>
    <t>Luzerne</t>
  </si>
  <si>
    <t>Mélilot blanc</t>
  </si>
  <si>
    <t>Pois autrichien</t>
  </si>
  <si>
    <t>trèfle d'Alexandrie</t>
  </si>
  <si>
    <t>Lentille</t>
  </si>
  <si>
    <t>Lupin</t>
  </si>
  <si>
    <t>Niébé</t>
  </si>
  <si>
    <t>Trèfle Micheli</t>
  </si>
  <si>
    <t>Trèfle souterrain</t>
  </si>
  <si>
    <t>ex Trèfle rouge</t>
  </si>
  <si>
    <t>% de chaque légumineuse du mélange en fonction du taux de semis pur</t>
  </si>
  <si>
    <t>Poids total des autres espèces kg/ha</t>
  </si>
  <si>
    <t>Poids total des légumineuses kg/ha</t>
  </si>
  <si>
    <t>Poids total du mélange kg/ha = Poids total des légumineuses + poids total des autres espèces</t>
  </si>
  <si>
    <t>% total des légumineuses du mélange en fonction du taux de semis pur</t>
  </si>
  <si>
    <t>% du poids total des légumineuses du mélange en fonction du poids total des semences</t>
  </si>
  <si>
    <t>ex. Radis fourrager</t>
  </si>
  <si>
    <t xml:space="preserve">* Vanasse, A., Thibaudeau, S, et Weill, A., 2022, Guide des cultures de couverture en grandes cultures. 
Ce guide est fourni gratuitement aux producteurs et aux agronomes qui en font la demande, et ce, jusqu’à épuisement de l’inventaire des copies acquises dans le cadre du projet. </t>
  </si>
  <si>
    <t>Taux de semis pur utilisé pour les calculs (Limite supérieure du taux de semis pur déterminé par le CRAAQ*) kg/ha</t>
  </si>
  <si>
    <t>Inscrire les autres espèces  du mélange qui ne sont pas des légumineuses</t>
  </si>
  <si>
    <t>Inscrire le taux de semis de chaque espèce qui ne sont pas des légumineuses pour le calcul du poids total du mélange kg/ha</t>
  </si>
  <si>
    <t>Calculateur d’admissibilité à la PGB 6 pour les mélanges de semences de cultures de couverture riches en légumineuses</t>
  </si>
  <si>
    <t>Pour être admissible à la PGB 6, un mélange de semences de cultures de couverture doit contenir au moins 50% de légumineuses, en répondant aux deux critères suivants :</t>
  </si>
  <si>
    <t>Inscrire à la bonne ligne le taux de semis de chaque espèce présente dans votre mélange kg/ha</t>
  </si>
  <si>
    <r>
      <rPr>
        <b/>
        <sz val="12"/>
        <color theme="1"/>
        <rFont val="Aptos Narrow"/>
        <family val="2"/>
        <scheme val="minor"/>
      </rPr>
      <t>1-</t>
    </r>
    <r>
      <rPr>
        <sz val="12"/>
        <color theme="1"/>
        <rFont val="Aptos Narrow"/>
        <family val="2"/>
        <scheme val="minor"/>
      </rPr>
      <t xml:space="preserve"> le mélange doit présenter un pourcentage total de légumineuses d’au moins 50%, calculé selon le taux de semis pur. Ce calcul est basé sur la méthode du Guide des cultures de couverture en grandes cultures* p. 80.</t>
    </r>
  </si>
  <si>
    <r>
      <rPr>
        <b/>
        <sz val="12"/>
        <color theme="1"/>
        <rFont val="Aptos Narrow"/>
        <family val="2"/>
        <scheme val="minor"/>
      </rPr>
      <t xml:space="preserve">2- </t>
    </r>
    <r>
      <rPr>
        <sz val="12"/>
        <color theme="1"/>
        <rFont val="Aptos Narrow"/>
        <family val="2"/>
        <scheme val="minor"/>
      </rPr>
      <t>Le mélange doit contenir au moins 50% de légumineuses en poids, par rapport au poids total du mélange.</t>
    </r>
  </si>
  <si>
    <t>Espèces</t>
  </si>
  <si>
    <t>Taux de semis pur  (Limite supérieure du taux de semis pur déterminé par le CRAAQ*) kg/ha</t>
  </si>
  <si>
    <t xml:space="preserve">Taux de semis dans le mélange kg/ha </t>
  </si>
  <si>
    <t>% du mélange en fonction du taux de semis pur</t>
  </si>
  <si>
    <t>% du mélange en fonction du poids total des semences</t>
  </si>
  <si>
    <t>Est-ce que ce mélange se qualifie pour la PGB 6  (min 50% légumineuses en % du taux de semis pur ET en % de poids total des semences)</t>
  </si>
  <si>
    <t>Mélange 1</t>
  </si>
  <si>
    <t>Moutarde</t>
  </si>
  <si>
    <t>Oui</t>
  </si>
  <si>
    <t>50% légumineuses</t>
  </si>
  <si>
    <t>96% légumineuses</t>
  </si>
  <si>
    <t>Mélange 2</t>
  </si>
  <si>
    <t>Non</t>
  </si>
  <si>
    <t>35% légumineuses</t>
  </si>
  <si>
    <t>93% légumineuses</t>
  </si>
  <si>
    <t>Mélange 3</t>
  </si>
  <si>
    <t>Avoine</t>
  </si>
  <si>
    <t>53% légumineuses</t>
  </si>
  <si>
    <t>9% légumineuses</t>
  </si>
  <si>
    <t>Mélange 4</t>
  </si>
  <si>
    <t>Sorgho-Soudan</t>
  </si>
  <si>
    <t>67% légumineuses</t>
  </si>
  <si>
    <t>Mélange 5</t>
  </si>
  <si>
    <t>Féverolle</t>
  </si>
  <si>
    <t>88% léguineuses</t>
  </si>
  <si>
    <t>Radis fourrager</t>
  </si>
  <si>
    <t xml:space="preserve">Mélange 6 </t>
  </si>
  <si>
    <t>45% légumineuses</t>
  </si>
  <si>
    <t>86% légumineuses</t>
  </si>
  <si>
    <t>Mélange 7</t>
  </si>
  <si>
    <t>Millet perlé</t>
  </si>
  <si>
    <t>Ray-grass</t>
  </si>
  <si>
    <t>54% légumineuses</t>
  </si>
  <si>
    <t>82% légumineuses</t>
  </si>
  <si>
    <t>Mélange 8</t>
  </si>
  <si>
    <t>100% légumineuses</t>
  </si>
  <si>
    <t>Mélange 9</t>
  </si>
  <si>
    <t>83% légumineuses</t>
  </si>
  <si>
    <t>49,5% légumineuses</t>
  </si>
  <si>
    <t>Mélange 10</t>
  </si>
  <si>
    <t>42% légumineuses</t>
  </si>
  <si>
    <t>70% légumineuses</t>
  </si>
  <si>
    <t>Mélange 11</t>
  </si>
  <si>
    <t>Raygrass</t>
  </si>
  <si>
    <t>40% légumineuses</t>
  </si>
  <si>
    <t>Mélange 12</t>
  </si>
  <si>
    <t>Lotier</t>
  </si>
  <si>
    <t>Trèfle d'Alexandrie</t>
  </si>
  <si>
    <t>Mélange 13</t>
  </si>
  <si>
    <t>60% légumineuses</t>
  </si>
  <si>
    <t>95% légumineuses</t>
  </si>
  <si>
    <t>Mélange 14</t>
  </si>
  <si>
    <t>61% légumineuses</t>
  </si>
  <si>
    <t>59% légumineuses</t>
  </si>
  <si>
    <t>Lin</t>
  </si>
  <si>
    <t>Phacélie</t>
  </si>
  <si>
    <t>Seigle</t>
  </si>
  <si>
    <t>Sorgho Soudan</t>
  </si>
  <si>
    <t>Mélange 15</t>
  </si>
  <si>
    <t>87% légumineuses</t>
  </si>
  <si>
    <t>55% légumineuses</t>
  </si>
  <si>
    <t>trèfle rouge</t>
  </si>
  <si>
    <t>Chou fourrager</t>
  </si>
  <si>
    <t>Millet japonais</t>
  </si>
  <si>
    <t>Moutarde brune</t>
  </si>
  <si>
    <t>Sarrazin</t>
  </si>
  <si>
    <t>Tournesol non décortiqué</t>
  </si>
  <si>
    <t>Triticale</t>
  </si>
  <si>
    <t>Exemples de calculs pour différents mélanges de semences de cultures de couverture admissibles ou non à la PGB6</t>
  </si>
  <si>
    <t>1. Le mélange doit contenir au minimum 50 % de légumineuses, calculé selon le taux de semis pur, tel que décrit à la page 80 du Guide des cultures de couverture en grandes cultures.</t>
  </si>
  <si>
    <t>2- Les légumineuses doivent représenter au moins 50 % du poids total du mélange.</t>
  </si>
  <si>
    <t>Pour être admissible à la PGB6, un mélange de semences de cultures de couverture doit contenir au moins 50 % de légumineuses et satisfaire les deux critères suivants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</si>
</sst>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Aptos Narrow"/>
      <family val="2"/>
      <scheme val="minor"/>
    </font>
    <font>
      <b/>
      <sz val="11"/>
      <color theme="1"/>
      <name val="Aptos Narrow"/>
      <family val="2"/>
      <scheme val="minor"/>
    </font>
    <font>
      <b/>
      <sz val="12"/>
      <color theme="1"/>
      <name val="Aptos Narrow"/>
      <family val="2"/>
      <scheme val="minor"/>
    </font>
    <font>
      <b/>
      <sz val="14"/>
      <color theme="1"/>
      <name val="Aptos Narrow"/>
      <family val="2"/>
      <scheme val="minor"/>
    </font>
    <font>
      <b/>
      <sz val="12"/>
      <color rgb="FF00B0F0"/>
      <name val="Aptos Narrow"/>
      <family val="2"/>
      <scheme val="minor"/>
    </font>
    <font>
      <sz val="11"/>
      <color rgb="FF00B0F0"/>
      <name val="Aptos Narrow"/>
      <family val="2"/>
      <scheme val="minor"/>
    </font>
    <font>
      <b/>
      <sz val="11"/>
      <name val="Aptos Narrow"/>
      <family val="2"/>
      <scheme val="minor"/>
    </font>
    <font>
      <sz val="11"/>
      <name val="Aptos Narrow"/>
      <family val="2"/>
      <scheme val="minor"/>
    </font>
    <font>
      <b/>
      <sz val="12"/>
      <name val="Aptos Narrow"/>
      <family val="2"/>
      <scheme val="minor"/>
    </font>
    <font>
      <b/>
      <i/>
      <sz val="11"/>
      <color theme="1" tint="0.499984740745262"/>
      <name val="Aptos Narrow"/>
      <family val="2"/>
      <scheme val="minor"/>
    </font>
    <font>
      <sz val="12"/>
      <color theme="1"/>
      <name val="Aptos Narrow"/>
      <family val="2"/>
      <scheme val="minor"/>
    </font>
    <font>
      <b/>
      <sz val="18"/>
      <color theme="1"/>
      <name val="Aptos Narrow"/>
      <family val="2"/>
      <scheme val="minor"/>
    </font>
    <font>
      <sz val="18"/>
      <color theme="1"/>
      <name val="Aptos Narrow"/>
      <family val="2"/>
      <scheme val="minor"/>
    </font>
    <font>
      <b/>
      <sz val="13"/>
      <color theme="1"/>
      <name val="Aptos Narrow"/>
      <family val="2"/>
      <scheme val="minor"/>
    </font>
    <font>
      <sz val="11"/>
      <color theme="1"/>
      <name val="Aptos Narrow"/>
      <family val="2"/>
    </font>
    <font>
      <b/>
      <sz val="11"/>
      <color rgb="FF000000"/>
      <name val="Aptos Narrow"/>
      <family val="2"/>
    </font>
    <font>
      <sz val="13"/>
      <color theme="1"/>
      <name val="Aptos Narrow"/>
      <family val="2"/>
    </font>
    <font>
      <b/>
      <sz val="18"/>
      <color rgb="FF000000"/>
      <name val="Aptos Narrow"/>
      <family val="2"/>
    </font>
    <font>
      <sz val="18"/>
      <color theme="1"/>
      <name val="Aptos Narrow"/>
      <family val="2"/>
    </font>
    <font>
      <sz val="11"/>
      <name val="Aptos Narrow"/>
      <family val="2"/>
    </font>
    <font>
      <sz val="11"/>
      <color rgb="FFFF0000"/>
      <name val="Aptos Narrow"/>
      <family val="2"/>
    </font>
  </fonts>
  <fills count="4">
    <fill>
      <patternFill patternType="none"/>
    </fill>
    <fill>
      <patternFill patternType="gray125"/>
    </fill>
    <fill>
      <patternFill patternType="solid">
        <fgColor rgb="FF98D0B7"/>
        <bgColor indexed="64"/>
      </patternFill>
    </fill>
    <fill>
      <patternFill patternType="solid">
        <fgColor theme="2"/>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theme="2" tint="-0.499984740745262"/>
      </left>
      <right/>
      <top style="medium">
        <color theme="2" tint="-0.499984740745262"/>
      </top>
      <bottom/>
      <diagonal/>
    </border>
    <border>
      <left/>
      <right/>
      <top style="medium">
        <color theme="2" tint="-0.499984740745262"/>
      </top>
      <bottom/>
      <diagonal/>
    </border>
    <border>
      <left style="medium">
        <color theme="2" tint="-0.499984740745262"/>
      </left>
      <right/>
      <top style="thin">
        <color theme="2" tint="-0.249977111117893"/>
      </top>
      <bottom style="medium">
        <color theme="2" tint="-0.499984740745262"/>
      </bottom>
      <diagonal/>
    </border>
    <border>
      <left/>
      <right/>
      <top style="thin">
        <color theme="2" tint="-0.249977111117893"/>
      </top>
      <bottom style="medium">
        <color theme="2" tint="-0.499984740745262"/>
      </bottom>
      <diagonal/>
    </border>
    <border>
      <left style="thin">
        <color theme="2" tint="-0.249977111117893"/>
      </left>
      <right style="medium">
        <color theme="2" tint="-0.499984740745262"/>
      </right>
      <top style="medium">
        <color theme="2" tint="-0.499984740745262"/>
      </top>
      <bottom/>
      <diagonal/>
    </border>
    <border>
      <left style="thin">
        <color theme="2" tint="-0.249977111117893"/>
      </left>
      <right style="medium">
        <color theme="2" tint="-0.499984740745262"/>
      </right>
      <top style="thin">
        <color theme="2" tint="-0.249977111117893"/>
      </top>
      <bottom style="medium">
        <color theme="2" tint="-0.49998474074526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medium">
        <color theme="2" tint="-0.499984740745262"/>
      </left>
      <right style="thin">
        <color theme="2" tint="-0.499984740745262"/>
      </right>
      <top style="medium">
        <color theme="2" tint="-0.499984740745262"/>
      </top>
      <bottom style="thin">
        <color theme="2" tint="-0.499984740745262"/>
      </bottom>
      <diagonal/>
    </border>
    <border>
      <left style="thin">
        <color theme="2" tint="-0.499984740745262"/>
      </left>
      <right style="thin">
        <color theme="2" tint="-0.499984740745262"/>
      </right>
      <top style="medium">
        <color theme="2" tint="-0.499984740745262"/>
      </top>
      <bottom style="thin">
        <color theme="2" tint="-0.499984740745262"/>
      </bottom>
      <diagonal/>
    </border>
    <border>
      <left style="thin">
        <color theme="2" tint="-0.499984740745262"/>
      </left>
      <right style="medium">
        <color theme="2" tint="-0.499984740745262"/>
      </right>
      <top style="medium">
        <color theme="2" tint="-0.499984740745262"/>
      </top>
      <bottom style="thin">
        <color theme="2" tint="-0.499984740745262"/>
      </bottom>
      <diagonal/>
    </border>
    <border>
      <left style="medium">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medium">
        <color theme="2" tint="-0.499984740745262"/>
      </right>
      <top style="thin">
        <color theme="2" tint="-0.499984740745262"/>
      </top>
      <bottom style="thin">
        <color theme="2" tint="-0.499984740745262"/>
      </bottom>
      <diagonal/>
    </border>
    <border>
      <left style="medium">
        <color theme="2" tint="-0.499984740745262"/>
      </left>
      <right style="thin">
        <color theme="2" tint="-0.499984740745262"/>
      </right>
      <top style="thin">
        <color theme="2" tint="-0.499984740745262"/>
      </top>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medium">
        <color theme="2" tint="-0.499984740745262"/>
      </right>
      <top style="thin">
        <color theme="2" tint="-0.499984740745262"/>
      </top>
      <bottom/>
      <diagonal/>
    </border>
    <border>
      <left style="medium">
        <color theme="2" tint="-0.499984740745262"/>
      </left>
      <right style="thin">
        <color theme="2" tint="-0.499984740745262"/>
      </right>
      <top style="medium">
        <color theme="2" tint="-0.499984740745262"/>
      </top>
      <bottom style="medium">
        <color theme="2" tint="-0.499984740745262"/>
      </bottom>
      <diagonal/>
    </border>
    <border>
      <left style="thin">
        <color theme="2" tint="-0.499984740745262"/>
      </left>
      <right style="thin">
        <color theme="2" tint="-0.499984740745262"/>
      </right>
      <top style="medium">
        <color theme="2" tint="-0.499984740745262"/>
      </top>
      <bottom style="medium">
        <color theme="2" tint="-0.499984740745262"/>
      </bottom>
      <diagonal/>
    </border>
    <border>
      <left style="thin">
        <color theme="2" tint="-0.499984740745262"/>
      </left>
      <right style="medium">
        <color theme="2" tint="-0.499984740745262"/>
      </right>
      <top style="medium">
        <color theme="2" tint="-0.499984740745262"/>
      </top>
      <bottom style="medium">
        <color theme="2" tint="-0.499984740745262"/>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18">
    <xf numFmtId="0" fontId="0" fillId="0" borderId="0" xfId="0"/>
    <xf numFmtId="0" fontId="0" fillId="0" borderId="0" xfId="0" applyAlignment="1">
      <alignment horizontal="center"/>
    </xf>
    <xf numFmtId="0" fontId="0" fillId="0" borderId="0" xfId="0" applyAlignment="1">
      <alignment horizontal="right"/>
    </xf>
    <xf numFmtId="0" fontId="3" fillId="0" borderId="0" xfId="0" applyFont="1"/>
    <xf numFmtId="0" fontId="4" fillId="0" borderId="0" xfId="0" applyFont="1"/>
    <xf numFmtId="0" fontId="5" fillId="0" borderId="0" xfId="0" applyFont="1" applyAlignment="1">
      <alignment horizontal="center"/>
    </xf>
    <xf numFmtId="0" fontId="8" fillId="3" borderId="5" xfId="0" applyFont="1" applyFill="1" applyBorder="1"/>
    <xf numFmtId="0" fontId="7" fillId="3" borderId="6" xfId="0" applyFont="1" applyFill="1" applyBorder="1" applyAlignment="1">
      <alignment horizontal="center"/>
    </xf>
    <xf numFmtId="0" fontId="2" fillId="3" borderId="5" xfId="0" applyFont="1" applyFill="1" applyBorder="1"/>
    <xf numFmtId="0" fontId="2" fillId="3" borderId="6" xfId="0" applyFont="1" applyFill="1" applyBorder="1" applyAlignment="1">
      <alignment horizontal="center"/>
    </xf>
    <xf numFmtId="0" fontId="2" fillId="3" borderId="7" xfId="0" applyFont="1" applyFill="1" applyBorder="1"/>
    <xf numFmtId="0" fontId="2" fillId="3" borderId="8" xfId="0" applyFont="1" applyFill="1" applyBorder="1" applyAlignment="1">
      <alignment horizontal="center"/>
    </xf>
    <xf numFmtId="0" fontId="8" fillId="3" borderId="7" xfId="0" applyFont="1" applyFill="1" applyBorder="1"/>
    <xf numFmtId="0" fontId="7" fillId="3" borderId="8" xfId="0" applyFont="1" applyFill="1" applyBorder="1" applyAlignment="1">
      <alignment horizontal="center"/>
    </xf>
    <xf numFmtId="1" fontId="2" fillId="3" borderId="9" xfId="0" applyNumberFormat="1" applyFont="1" applyFill="1" applyBorder="1" applyAlignment="1">
      <alignment horizontal="center"/>
    </xf>
    <xf numFmtId="1" fontId="2" fillId="3" borderId="10" xfId="0" applyNumberFormat="1" applyFont="1" applyFill="1" applyBorder="1" applyAlignment="1">
      <alignment horizontal="center"/>
    </xf>
    <xf numFmtId="1" fontId="6" fillId="3" borderId="9" xfId="0" applyNumberFormat="1" applyFont="1" applyFill="1" applyBorder="1" applyAlignment="1">
      <alignment horizontal="center"/>
    </xf>
    <xf numFmtId="1" fontId="6" fillId="3" borderId="10" xfId="0" applyNumberFormat="1" applyFont="1" applyFill="1" applyBorder="1" applyAlignment="1">
      <alignment horizontal="center"/>
    </xf>
    <xf numFmtId="0" fontId="11" fillId="0" borderId="0" xfId="0" applyFont="1"/>
    <xf numFmtId="0" fontId="12" fillId="0" borderId="0" xfId="0" applyFont="1" applyAlignment="1">
      <alignment horizontal="center"/>
    </xf>
    <xf numFmtId="0" fontId="0" fillId="0" borderId="0" xfId="0" applyAlignment="1">
      <alignment vertical="center"/>
    </xf>
    <xf numFmtId="0" fontId="17" fillId="0" borderId="0" xfId="0" applyFont="1"/>
    <xf numFmtId="0" fontId="18" fillId="0" borderId="0" xfId="0" applyFont="1" applyAlignment="1">
      <alignment horizontal="center"/>
    </xf>
    <xf numFmtId="0" fontId="14" fillId="0" borderId="0" xfId="0" applyFont="1" applyAlignment="1">
      <alignment horizontal="center"/>
    </xf>
    <xf numFmtId="0" fontId="13" fillId="0" borderId="0" xfId="0" applyFont="1" applyAlignment="1">
      <alignment vertical="center"/>
    </xf>
    <xf numFmtId="0" fontId="16" fillId="0" borderId="0" xfId="0" applyFont="1" applyAlignment="1">
      <alignment horizontal="center" vertical="center"/>
    </xf>
    <xf numFmtId="0" fontId="14" fillId="0" borderId="0" xfId="0" applyFont="1" applyAlignment="1">
      <alignment horizontal="center" vertical="center"/>
    </xf>
    <xf numFmtId="0" fontId="15" fillId="0" borderId="11" xfId="0" applyFont="1" applyBorder="1" applyAlignment="1">
      <alignment horizontal="left" vertical="center" indent="1"/>
    </xf>
    <xf numFmtId="0" fontId="15" fillId="0" borderId="12" xfId="0" applyFont="1" applyBorder="1" applyAlignment="1">
      <alignment horizontal="left" vertical="center" wrapText="1" indent="1"/>
    </xf>
    <xf numFmtId="0" fontId="15" fillId="0" borderId="13" xfId="0" applyFont="1" applyBorder="1" applyAlignment="1">
      <alignment horizontal="left" vertical="center" wrapText="1" indent="1"/>
    </xf>
    <xf numFmtId="0" fontId="14" fillId="0" borderId="14" xfId="0" applyFont="1" applyBorder="1"/>
    <xf numFmtId="164" fontId="14" fillId="0" borderId="0" xfId="0" applyNumberFormat="1" applyFont="1" applyAlignment="1">
      <alignment horizontal="center"/>
    </xf>
    <xf numFmtId="164" fontId="14" fillId="0" borderId="0" xfId="0" applyNumberFormat="1" applyFont="1" applyAlignment="1">
      <alignment horizontal="center" vertical="center"/>
    </xf>
    <xf numFmtId="0" fontId="14" fillId="0" borderId="16" xfId="0" applyFont="1" applyBorder="1"/>
    <xf numFmtId="0" fontId="14" fillId="0" borderId="4" xfId="0" applyFont="1" applyBorder="1" applyAlignment="1">
      <alignment horizontal="center"/>
    </xf>
    <xf numFmtId="164" fontId="14" fillId="0" borderId="4" xfId="0" applyNumberFormat="1" applyFont="1" applyBorder="1" applyAlignment="1">
      <alignment horizontal="center"/>
    </xf>
    <xf numFmtId="164" fontId="14" fillId="0" borderId="4" xfId="0" applyNumberFormat="1" applyFont="1" applyBorder="1" applyAlignment="1">
      <alignment horizontal="center" vertical="center"/>
    </xf>
    <xf numFmtId="0" fontId="14" fillId="0" borderId="4" xfId="0" applyFont="1" applyBorder="1" applyAlignment="1">
      <alignment horizontal="center" vertical="center"/>
    </xf>
    <xf numFmtId="0" fontId="14" fillId="0" borderId="1" xfId="0" applyFont="1" applyBorder="1"/>
    <xf numFmtId="0" fontId="14" fillId="0" borderId="2" xfId="0" applyFont="1" applyBorder="1" applyAlignment="1">
      <alignment horizontal="center"/>
    </xf>
    <xf numFmtId="0" fontId="19" fillId="0" borderId="2" xfId="0" applyFont="1" applyBorder="1" applyAlignment="1">
      <alignment horizontal="center"/>
    </xf>
    <xf numFmtId="164" fontId="19" fillId="0" borderId="2" xfId="0" applyNumberFormat="1" applyFont="1" applyBorder="1" applyAlignment="1">
      <alignment horizontal="center"/>
    </xf>
    <xf numFmtId="164" fontId="19" fillId="0" borderId="2" xfId="0" applyNumberFormat="1" applyFont="1" applyBorder="1" applyAlignment="1">
      <alignment horizontal="center" vertical="center"/>
    </xf>
    <xf numFmtId="0" fontId="19" fillId="0" borderId="2" xfId="0" applyFont="1" applyBorder="1" applyAlignment="1">
      <alignment horizontal="center" vertical="center"/>
    </xf>
    <xf numFmtId="0" fontId="19" fillId="0" borderId="4" xfId="0" applyFont="1" applyBorder="1" applyAlignment="1">
      <alignment horizontal="center"/>
    </xf>
    <xf numFmtId="164" fontId="19" fillId="0" borderId="4" xfId="0" applyNumberFormat="1" applyFont="1" applyBorder="1" applyAlignment="1">
      <alignment horizontal="center"/>
    </xf>
    <xf numFmtId="164" fontId="19" fillId="0" borderId="4" xfId="0" applyNumberFormat="1" applyFont="1" applyBorder="1" applyAlignment="1">
      <alignment horizontal="center" vertical="center"/>
    </xf>
    <xf numFmtId="0" fontId="19" fillId="0" borderId="4" xfId="0" applyFont="1" applyBorder="1" applyAlignment="1">
      <alignment horizontal="center" vertical="center"/>
    </xf>
    <xf numFmtId="0" fontId="14" fillId="0" borderId="1" xfId="0" applyFont="1" applyBorder="1" applyAlignment="1">
      <alignment horizontal="left"/>
    </xf>
    <xf numFmtId="164" fontId="19" fillId="0" borderId="0" xfId="0" applyNumberFormat="1" applyFont="1" applyAlignment="1">
      <alignment horizontal="center"/>
    </xf>
    <xf numFmtId="0" fontId="14" fillId="0" borderId="16" xfId="0" applyFont="1" applyBorder="1" applyAlignment="1">
      <alignment horizontal="left"/>
    </xf>
    <xf numFmtId="0" fontId="19" fillId="0" borderId="0" xfId="0" applyFont="1" applyAlignment="1">
      <alignment horizontal="center"/>
    </xf>
    <xf numFmtId="164" fontId="19" fillId="0" borderId="0" xfId="0" applyNumberFormat="1" applyFont="1" applyAlignment="1">
      <alignment horizontal="center" vertical="center"/>
    </xf>
    <xf numFmtId="1" fontId="14" fillId="0" borderId="4" xfId="0" applyNumberFormat="1" applyFont="1" applyBorder="1" applyAlignment="1">
      <alignment horizontal="center"/>
    </xf>
    <xf numFmtId="164" fontId="14" fillId="0" borderId="2" xfId="0" applyNumberFormat="1" applyFont="1" applyBorder="1" applyAlignment="1">
      <alignment horizontal="center"/>
    </xf>
    <xf numFmtId="0" fontId="14" fillId="0" borderId="0" xfId="0" applyFont="1"/>
    <xf numFmtId="0" fontId="9" fillId="3" borderId="18" xfId="0" applyFont="1" applyFill="1" applyBorder="1" applyAlignment="1">
      <alignment horizontal="center" wrapText="1"/>
    </xf>
    <xf numFmtId="164" fontId="9" fillId="3" borderId="18" xfId="0" applyNumberFormat="1" applyFont="1" applyFill="1" applyBorder="1" applyAlignment="1">
      <alignment horizontal="center" wrapText="1"/>
    </xf>
    <xf numFmtId="0" fontId="0" fillId="3" borderId="18" xfId="0" applyFill="1" applyBorder="1" applyAlignment="1">
      <alignment horizontal="center"/>
    </xf>
    <xf numFmtId="164" fontId="0" fillId="2" borderId="18" xfId="0" applyNumberFormat="1" applyFill="1" applyBorder="1" applyAlignment="1" applyProtection="1">
      <alignment horizontal="center"/>
      <protection locked="0"/>
    </xf>
    <xf numFmtId="164" fontId="0" fillId="3" borderId="18" xfId="0" applyNumberFormat="1" applyFill="1" applyBorder="1" applyAlignment="1">
      <alignment horizontal="center"/>
    </xf>
    <xf numFmtId="0" fontId="0" fillId="2" borderId="18" xfId="0" applyFill="1" applyBorder="1" applyAlignment="1" applyProtection="1">
      <alignment horizontal="center"/>
      <protection locked="0"/>
    </xf>
    <xf numFmtId="0" fontId="2" fillId="3" borderId="19" xfId="0" applyFont="1" applyFill="1" applyBorder="1" applyAlignment="1">
      <alignment horizontal="left" vertical="center" indent="1"/>
    </xf>
    <xf numFmtId="0" fontId="2" fillId="3" borderId="20" xfId="0" applyFont="1" applyFill="1" applyBorder="1" applyAlignment="1">
      <alignment horizontal="left" vertical="center" wrapText="1" indent="1"/>
    </xf>
    <xf numFmtId="0" fontId="8" fillId="2" borderId="20" xfId="0" applyFont="1" applyFill="1" applyBorder="1" applyAlignment="1">
      <alignment horizontal="left" vertical="center" wrapText="1" indent="1"/>
    </xf>
    <xf numFmtId="0" fontId="8" fillId="3" borderId="20" xfId="0" applyFont="1" applyFill="1" applyBorder="1" applyAlignment="1">
      <alignment horizontal="left" vertical="center" wrapText="1" indent="1"/>
    </xf>
    <xf numFmtId="0" fontId="8" fillId="2" borderId="21" xfId="0" applyFont="1" applyFill="1" applyBorder="1" applyAlignment="1">
      <alignment horizontal="left" vertical="center" wrapText="1" indent="1"/>
    </xf>
    <xf numFmtId="0" fontId="9" fillId="3" borderId="22" xfId="0" applyFont="1" applyFill="1" applyBorder="1"/>
    <xf numFmtId="0" fontId="9" fillId="3" borderId="23" xfId="0" applyFont="1" applyFill="1" applyBorder="1" applyAlignment="1">
      <alignment horizontal="center" wrapText="1"/>
    </xf>
    <xf numFmtId="0" fontId="0" fillId="3" borderId="22" xfId="0" applyFill="1" applyBorder="1"/>
    <xf numFmtId="164" fontId="0" fillId="2" borderId="23" xfId="0" applyNumberFormat="1" applyFill="1" applyBorder="1" applyAlignment="1" applyProtection="1">
      <alignment horizontal="center"/>
      <protection locked="0"/>
    </xf>
    <xf numFmtId="0" fontId="0" fillId="3" borderId="24" xfId="0" applyFill="1" applyBorder="1"/>
    <xf numFmtId="0" fontId="0" fillId="3" borderId="25" xfId="0" applyFill="1" applyBorder="1" applyAlignment="1">
      <alignment horizontal="center"/>
    </xf>
    <xf numFmtId="164" fontId="0" fillId="2" borderId="25" xfId="0" applyNumberFormat="1" applyFill="1" applyBorder="1" applyAlignment="1" applyProtection="1">
      <alignment horizontal="center"/>
      <protection locked="0"/>
    </xf>
    <xf numFmtId="164" fontId="0" fillId="3" borderId="25" xfId="0" applyNumberFormat="1" applyFill="1" applyBorder="1" applyAlignment="1">
      <alignment horizontal="center"/>
    </xf>
    <xf numFmtId="0" fontId="0" fillId="2" borderId="25" xfId="0" applyFill="1" applyBorder="1" applyAlignment="1" applyProtection="1">
      <alignment horizontal="center"/>
      <protection locked="0"/>
    </xf>
    <xf numFmtId="164" fontId="0" fillId="2" borderId="26" xfId="0" applyNumberFormat="1" applyFill="1" applyBorder="1" applyAlignment="1" applyProtection="1">
      <alignment horizontal="center"/>
      <protection locked="0"/>
    </xf>
    <xf numFmtId="1" fontId="2" fillId="3" borderId="28" xfId="0" applyNumberFormat="1" applyFont="1" applyFill="1" applyBorder="1" applyAlignment="1">
      <alignment horizontal="center"/>
    </xf>
    <xf numFmtId="1" fontId="1" fillId="3" borderId="29" xfId="0" applyNumberFormat="1" applyFont="1" applyFill="1" applyBorder="1" applyAlignment="1">
      <alignment horizontal="center"/>
    </xf>
    <xf numFmtId="0" fontId="0" fillId="0" borderId="0" xfId="0" applyAlignment="1">
      <alignment horizontal="left" wrapText="1"/>
    </xf>
    <xf numFmtId="1" fontId="7" fillId="3" borderId="18" xfId="0" applyNumberFormat="1" applyFont="1" applyFill="1" applyBorder="1" applyAlignment="1">
      <alignment horizontal="center" vertical="center"/>
    </xf>
    <xf numFmtId="1" fontId="7" fillId="3" borderId="25" xfId="0" applyNumberFormat="1" applyFont="1" applyFill="1" applyBorder="1" applyAlignment="1">
      <alignment horizontal="center" vertical="center"/>
    </xf>
    <xf numFmtId="0" fontId="13" fillId="0" borderId="0" xfId="0" applyFont="1" applyAlignment="1">
      <alignment horizontal="left"/>
    </xf>
    <xf numFmtId="0" fontId="10" fillId="0" borderId="0" xfId="0" applyFont="1" applyAlignment="1">
      <alignment horizontal="left" vertical="center" wrapText="1"/>
    </xf>
    <xf numFmtId="0" fontId="10" fillId="0" borderId="0" xfId="0" applyFont="1" applyAlignment="1">
      <alignment horizontal="left" vertical="top"/>
    </xf>
    <xf numFmtId="0" fontId="2" fillId="3" borderId="28" xfId="0" applyFont="1" applyFill="1" applyBorder="1" applyAlignment="1">
      <alignment horizontal="right" indent="1"/>
    </xf>
    <xf numFmtId="0" fontId="2" fillId="3" borderId="27" xfId="0" applyFont="1" applyFill="1" applyBorder="1" applyAlignment="1">
      <alignment horizontal="right" indent="1"/>
    </xf>
    <xf numFmtId="0" fontId="14" fillId="0" borderId="0" xfId="0" applyFont="1" applyAlignment="1">
      <alignment horizontal="left" vertical="center" wrapText="1"/>
    </xf>
    <xf numFmtId="0" fontId="14" fillId="0" borderId="0" xfId="0" applyFont="1" applyAlignment="1">
      <alignment horizontal="left" vertical="center"/>
    </xf>
    <xf numFmtId="0" fontId="14" fillId="0" borderId="0" xfId="0" applyFont="1" applyAlignment="1">
      <alignment horizontal="left" wrapText="1"/>
    </xf>
    <xf numFmtId="0" fontId="19" fillId="0" borderId="2" xfId="0" applyFont="1" applyBorder="1" applyAlignment="1">
      <alignment horizontal="center" vertical="center"/>
    </xf>
    <xf numFmtId="0" fontId="19" fillId="0" borderId="0" xfId="0" applyFont="1" applyAlignment="1">
      <alignment horizontal="center" vertical="center"/>
    </xf>
    <xf numFmtId="0" fontId="19" fillId="0" borderId="3" xfId="0" applyFont="1" applyBorder="1" applyAlignment="1">
      <alignment horizontal="center" vertical="center"/>
    </xf>
    <xf numFmtId="0" fontId="19" fillId="0" borderId="15" xfId="0" applyFont="1" applyBorder="1" applyAlignment="1">
      <alignment horizontal="center" vertical="center"/>
    </xf>
    <xf numFmtId="0" fontId="19" fillId="0" borderId="17" xfId="0" applyFont="1" applyBorder="1" applyAlignment="1">
      <alignment horizontal="center" vertical="center"/>
    </xf>
    <xf numFmtId="164" fontId="14" fillId="0" borderId="2" xfId="0" applyNumberFormat="1" applyFont="1" applyBorder="1" applyAlignment="1">
      <alignment horizontal="center" vertical="center"/>
    </xf>
    <xf numFmtId="164" fontId="14" fillId="0" borderId="0" xfId="0" applyNumberFormat="1" applyFont="1" applyAlignment="1">
      <alignment horizontal="center" vertical="center"/>
    </xf>
    <xf numFmtId="0" fontId="14" fillId="0" borderId="0" xfId="0" applyFont="1" applyAlignment="1">
      <alignment horizontal="center" vertical="center"/>
    </xf>
    <xf numFmtId="0" fontId="14" fillId="0" borderId="3" xfId="0" applyFont="1" applyBorder="1" applyAlignment="1">
      <alignment horizontal="center" vertical="center"/>
    </xf>
    <xf numFmtId="0" fontId="14" fillId="0" borderId="15" xfId="0" applyFont="1" applyBorder="1" applyAlignment="1">
      <alignment horizontal="center" vertical="center"/>
    </xf>
    <xf numFmtId="0" fontId="14" fillId="0" borderId="17" xfId="0" applyFont="1" applyBorder="1" applyAlignment="1">
      <alignment horizontal="center" vertical="center"/>
    </xf>
    <xf numFmtId="0" fontId="19" fillId="0" borderId="4" xfId="0" applyFont="1" applyBorder="1" applyAlignment="1">
      <alignment horizontal="center" vertical="center"/>
    </xf>
    <xf numFmtId="164" fontId="19" fillId="0" borderId="0" xfId="0" applyNumberFormat="1" applyFont="1" applyAlignment="1">
      <alignment horizontal="center" vertical="center"/>
    </xf>
    <xf numFmtId="164" fontId="19" fillId="0" borderId="4" xfId="0" applyNumberFormat="1" applyFont="1" applyBorder="1" applyAlignment="1">
      <alignment horizontal="center" vertical="center"/>
    </xf>
    <xf numFmtId="0" fontId="19" fillId="0" borderId="0" xfId="0" applyFont="1" applyAlignment="1">
      <alignment horizontal="center"/>
    </xf>
    <xf numFmtId="0" fontId="19" fillId="0" borderId="4" xfId="0" applyFont="1" applyBorder="1" applyAlignment="1">
      <alignment horizontal="center"/>
    </xf>
    <xf numFmtId="164" fontId="19" fillId="0" borderId="2" xfId="0" applyNumberFormat="1" applyFont="1" applyBorder="1" applyAlignment="1">
      <alignment horizontal="center" vertical="center"/>
    </xf>
    <xf numFmtId="0" fontId="15" fillId="0" borderId="12" xfId="0" applyFont="1" applyBorder="1" applyAlignment="1">
      <alignment horizontal="left" vertical="center" wrapText="1" indent="1"/>
    </xf>
    <xf numFmtId="164" fontId="20" fillId="0" borderId="4" xfId="0" applyNumberFormat="1" applyFont="1" applyBorder="1" applyAlignment="1">
      <alignment horizontal="center"/>
    </xf>
    <xf numFmtId="0" fontId="20" fillId="0" borderId="4" xfId="0" applyFont="1" applyBorder="1" applyAlignment="1">
      <alignment horizontal="center"/>
    </xf>
    <xf numFmtId="164" fontId="20" fillId="0" borderId="2" xfId="0" applyNumberFormat="1" applyFont="1" applyBorder="1" applyAlignment="1">
      <alignment horizontal="center"/>
    </xf>
    <xf numFmtId="164" fontId="20" fillId="0" borderId="2" xfId="0" applyNumberFormat="1" applyFont="1" applyBorder="1" applyAlignment="1">
      <alignment horizontal="center" vertical="center"/>
    </xf>
    <xf numFmtId="164" fontId="20" fillId="0" borderId="0" xfId="0" applyNumberFormat="1" applyFont="1" applyAlignment="1">
      <alignment horizontal="center"/>
    </xf>
    <xf numFmtId="164" fontId="20" fillId="0" borderId="0" xfId="0" applyNumberFormat="1" applyFont="1" applyAlignment="1">
      <alignment horizontal="center" vertical="center"/>
    </xf>
    <xf numFmtId="0" fontId="14" fillId="0" borderId="0" xfId="0" applyFont="1" applyAlignment="1">
      <alignment horizontal="right" indent="1"/>
    </xf>
    <xf numFmtId="0" fontId="14" fillId="0" borderId="0" xfId="0" applyFont="1" applyAlignment="1">
      <alignment horizontal="right" vertical="center" indent="1"/>
    </xf>
    <xf numFmtId="0" fontId="0" fillId="0" borderId="0" xfId="0" applyAlignment="1">
      <alignment horizontal="right" indent="1"/>
    </xf>
    <xf numFmtId="0" fontId="14" fillId="0" borderId="30" xfId="0" applyFon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43956F"/>
      <color rgb="FF98D0B7"/>
      <color rgb="FF86C8AA"/>
      <color rgb="FFEDFD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26670</xdr:colOff>
      <xdr:row>36</xdr:row>
      <xdr:rowOff>123825</xdr:rowOff>
    </xdr:from>
    <xdr:to>
      <xdr:col>5</xdr:col>
      <xdr:colOff>925830</xdr:colOff>
      <xdr:row>36</xdr:row>
      <xdr:rowOff>123825</xdr:rowOff>
    </xdr:to>
    <xdr:cxnSp macro="">
      <xdr:nvCxnSpPr>
        <xdr:cNvPr id="10" name="Connecteur droit avec flèche 9">
          <a:extLst>
            <a:ext uri="{FF2B5EF4-FFF2-40B4-BE49-F238E27FC236}">
              <a16:creationId xmlns:a16="http://schemas.microsoft.com/office/drawing/2014/main" id="{CBF56F31-5676-4813-9C36-971FAAD793E6}"/>
            </a:ext>
          </a:extLst>
        </xdr:cNvPr>
        <xdr:cNvCxnSpPr/>
      </xdr:nvCxnSpPr>
      <xdr:spPr>
        <a:xfrm flipH="1" flipV="1">
          <a:off x="7570470" y="7572375"/>
          <a:ext cx="899160" cy="0"/>
        </a:xfrm>
        <a:prstGeom prst="straightConnector1">
          <a:avLst/>
        </a:prstGeom>
        <a:ln w="38100">
          <a:solidFill>
            <a:srgbClr val="43956F"/>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xdr:col>
      <xdr:colOff>40005</xdr:colOff>
      <xdr:row>35</xdr:row>
      <xdr:rowOff>123825</xdr:rowOff>
    </xdr:from>
    <xdr:to>
      <xdr:col>5</xdr:col>
      <xdr:colOff>935355</xdr:colOff>
      <xdr:row>35</xdr:row>
      <xdr:rowOff>123825</xdr:rowOff>
    </xdr:to>
    <xdr:cxnSp macro="">
      <xdr:nvCxnSpPr>
        <xdr:cNvPr id="6" name="Connecteur droit avec flèche 5">
          <a:extLst>
            <a:ext uri="{FF2B5EF4-FFF2-40B4-BE49-F238E27FC236}">
              <a16:creationId xmlns:a16="http://schemas.microsoft.com/office/drawing/2014/main" id="{E329935F-96A9-1C04-23EF-207CA70EA035}"/>
            </a:ext>
          </a:extLst>
        </xdr:cNvPr>
        <xdr:cNvCxnSpPr/>
      </xdr:nvCxnSpPr>
      <xdr:spPr>
        <a:xfrm flipH="1" flipV="1">
          <a:off x="7583805" y="7362825"/>
          <a:ext cx="895350" cy="0"/>
        </a:xfrm>
        <a:prstGeom prst="straightConnector1">
          <a:avLst/>
        </a:prstGeom>
        <a:ln w="38100">
          <a:solidFill>
            <a:srgbClr val="43956F"/>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xdr:col>
      <xdr:colOff>936172</xdr:colOff>
      <xdr:row>33</xdr:row>
      <xdr:rowOff>133350</xdr:rowOff>
    </xdr:from>
    <xdr:to>
      <xdr:col>7</xdr:col>
      <xdr:colOff>1567543</xdr:colOff>
      <xdr:row>37</xdr:row>
      <xdr:rowOff>163286</xdr:rowOff>
    </xdr:to>
    <xdr:sp macro="" textlink="">
      <xdr:nvSpPr>
        <xdr:cNvPr id="2" name="Rectangle 1">
          <a:extLst>
            <a:ext uri="{FF2B5EF4-FFF2-40B4-BE49-F238E27FC236}">
              <a16:creationId xmlns:a16="http://schemas.microsoft.com/office/drawing/2014/main" id="{4F85C092-38DB-226A-D0B4-411EF519F88F}"/>
            </a:ext>
          </a:extLst>
        </xdr:cNvPr>
        <xdr:cNvSpPr/>
      </xdr:nvSpPr>
      <xdr:spPr>
        <a:xfrm>
          <a:off x="8490858" y="7219950"/>
          <a:ext cx="3265714" cy="835479"/>
        </a:xfrm>
        <a:prstGeom prst="rect">
          <a:avLst/>
        </a:prstGeom>
        <a:solidFill>
          <a:schemeClr val="bg1"/>
        </a:solidFill>
        <a:ln w="38100">
          <a:solidFill>
            <a:srgbClr val="43956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fr-CA" sz="1400" b="1">
              <a:solidFill>
                <a:sysClr val="windowText" lastClr="000000"/>
              </a:solidFill>
            </a:rPr>
            <a:t>Pour que votre</a:t>
          </a:r>
          <a:r>
            <a:rPr lang="fr-CA" sz="1400" b="1" baseline="0">
              <a:solidFill>
                <a:sysClr val="windowText" lastClr="000000"/>
              </a:solidFill>
            </a:rPr>
            <a:t> mélange de semences se qualifie pour la PGB 6, ces deux chiffres doivent être supérieurs ou égaux à 50.</a:t>
          </a:r>
          <a:endParaRPr lang="fr-CA" sz="1400" b="1">
            <a:solidFill>
              <a:sysClr val="windowText" lastClr="000000"/>
            </a:solidFill>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074CF-289B-4570-BF5B-5B240E73A80D}">
  <dimension ref="A1:J39"/>
  <sheetViews>
    <sheetView zoomScale="90" zoomScaleNormal="90" workbookViewId="0">
      <selection activeCell="I22" sqref="I22"/>
    </sheetView>
  </sheetViews>
  <sheetFormatPr baseColWidth="10" defaultRowHeight="14.4" x14ac:dyDescent="0.3"/>
  <cols>
    <col min="1" max="1" width="5.21875" style="2" customWidth="1"/>
    <col min="2" max="2" width="35.33203125" customWidth="1"/>
    <col min="3" max="3" width="29.33203125" style="1" customWidth="1"/>
    <col min="4" max="4" width="22.5546875" style="1" customWidth="1"/>
    <col min="5" max="5" width="17.6640625" style="1" customWidth="1"/>
    <col min="6" max="6" width="19.6640625" style="1" customWidth="1"/>
    <col min="7" max="7" width="18.6640625" style="1" customWidth="1"/>
    <col min="8" max="8" width="28.5546875" style="1" customWidth="1"/>
    <col min="9" max="9" width="43.33203125" style="1" customWidth="1"/>
    <col min="10" max="10" width="11.5546875" style="1"/>
  </cols>
  <sheetData>
    <row r="1" spans="2:9" ht="23.4" x14ac:dyDescent="0.45">
      <c r="B1" s="18" t="s">
        <v>33</v>
      </c>
      <c r="C1" s="19"/>
      <c r="D1" s="19"/>
      <c r="E1" s="19"/>
      <c r="F1" s="19"/>
      <c r="G1" s="19"/>
      <c r="H1" s="19"/>
    </row>
    <row r="2" spans="2:9" ht="7.2" customHeight="1" x14ac:dyDescent="0.35">
      <c r="B2" s="3"/>
    </row>
    <row r="3" spans="2:9" ht="17.399999999999999" x14ac:dyDescent="0.35">
      <c r="B3" s="82" t="s">
        <v>34</v>
      </c>
      <c r="C3" s="82"/>
      <c r="D3" s="82"/>
      <c r="E3" s="82"/>
      <c r="F3" s="82"/>
      <c r="G3" s="82"/>
      <c r="H3" s="82"/>
    </row>
    <row r="4" spans="2:9" ht="24.6" customHeight="1" x14ac:dyDescent="0.3">
      <c r="B4" s="83" t="s">
        <v>36</v>
      </c>
      <c r="C4" s="83"/>
      <c r="D4" s="83"/>
      <c r="E4" s="83"/>
      <c r="F4" s="83"/>
      <c r="G4" s="83"/>
      <c r="H4" s="83"/>
      <c r="I4"/>
    </row>
    <row r="5" spans="2:9" x14ac:dyDescent="0.3">
      <c r="B5" s="83"/>
      <c r="C5" s="83"/>
      <c r="D5" s="83"/>
      <c r="E5" s="83"/>
      <c r="F5" s="83"/>
      <c r="G5" s="83"/>
      <c r="H5" s="83"/>
      <c r="I5"/>
    </row>
    <row r="6" spans="2:9" ht="12.6" customHeight="1" x14ac:dyDescent="0.3">
      <c r="B6" s="84" t="s">
        <v>37</v>
      </c>
      <c r="C6" s="84"/>
      <c r="D6" s="84"/>
      <c r="E6" s="84"/>
      <c r="F6" s="84"/>
      <c r="G6" s="84"/>
      <c r="H6" s="84"/>
      <c r="I6"/>
    </row>
    <row r="7" spans="2:9" ht="12.6" customHeight="1" thickBot="1" x14ac:dyDescent="0.35">
      <c r="B7" s="84"/>
      <c r="C7" s="84"/>
      <c r="D7" s="84"/>
      <c r="E7" s="84"/>
      <c r="F7" s="84"/>
      <c r="G7" s="84"/>
      <c r="H7" s="84"/>
    </row>
    <row r="8" spans="2:9" ht="90" customHeight="1" x14ac:dyDescent="0.3">
      <c r="B8" s="62" t="s">
        <v>0</v>
      </c>
      <c r="C8" s="63" t="s">
        <v>30</v>
      </c>
      <c r="D8" s="64" t="s">
        <v>35</v>
      </c>
      <c r="E8" s="65" t="s">
        <v>22</v>
      </c>
      <c r="F8" s="65" t="s">
        <v>26</v>
      </c>
      <c r="G8" s="64" t="s">
        <v>31</v>
      </c>
      <c r="H8" s="66" t="s">
        <v>32</v>
      </c>
    </row>
    <row r="9" spans="2:9" ht="15" customHeight="1" x14ac:dyDescent="0.3">
      <c r="B9" s="67" t="s">
        <v>21</v>
      </c>
      <c r="C9" s="56">
        <v>15</v>
      </c>
      <c r="D9" s="56">
        <v>7.5</v>
      </c>
      <c r="E9" s="57">
        <v>50</v>
      </c>
      <c r="F9" s="56"/>
      <c r="G9" s="56" t="s">
        <v>28</v>
      </c>
      <c r="H9" s="68">
        <v>5</v>
      </c>
    </row>
    <row r="10" spans="2:9" x14ac:dyDescent="0.3">
      <c r="B10" s="69" t="s">
        <v>8</v>
      </c>
      <c r="C10" s="58">
        <v>25</v>
      </c>
      <c r="D10" s="59"/>
      <c r="E10" s="60">
        <f>D10/C10*100</f>
        <v>0</v>
      </c>
      <c r="F10" s="80">
        <f>SUM(E10:E29)</f>
        <v>0</v>
      </c>
      <c r="G10" s="61"/>
      <c r="H10" s="70"/>
    </row>
    <row r="11" spans="2:9" x14ac:dyDescent="0.3">
      <c r="B11" s="69" t="s">
        <v>9</v>
      </c>
      <c r="C11" s="58">
        <v>90</v>
      </c>
      <c r="D11" s="59"/>
      <c r="E11" s="60">
        <f t="shared" ref="E11:E29" si="0">D11/C11*100</f>
        <v>0</v>
      </c>
      <c r="F11" s="80"/>
      <c r="G11" s="61"/>
      <c r="H11" s="70"/>
    </row>
    <row r="12" spans="2:9" x14ac:dyDescent="0.3">
      <c r="B12" s="69" t="s">
        <v>16</v>
      </c>
      <c r="C12" s="58">
        <v>35</v>
      </c>
      <c r="D12" s="59"/>
      <c r="E12" s="60">
        <f>D12/C12*100</f>
        <v>0</v>
      </c>
      <c r="F12" s="80"/>
      <c r="G12" s="61"/>
      <c r="H12" s="70"/>
    </row>
    <row r="13" spans="2:9" x14ac:dyDescent="0.3">
      <c r="B13" s="69" t="s">
        <v>11</v>
      </c>
      <c r="C13" s="58">
        <v>15</v>
      </c>
      <c r="D13" s="59"/>
      <c r="E13" s="60">
        <f>D13/C13*100</f>
        <v>0</v>
      </c>
      <c r="F13" s="80"/>
      <c r="G13" s="61"/>
      <c r="H13" s="70"/>
    </row>
    <row r="14" spans="2:9" x14ac:dyDescent="0.3">
      <c r="B14" s="69" t="s">
        <v>17</v>
      </c>
      <c r="C14" s="58">
        <v>150</v>
      </c>
      <c r="D14" s="59"/>
      <c r="E14" s="60">
        <f t="shared" si="0"/>
        <v>0</v>
      </c>
      <c r="F14" s="80"/>
      <c r="G14" s="61"/>
      <c r="H14" s="70"/>
    </row>
    <row r="15" spans="2:9" x14ac:dyDescent="0.3">
      <c r="B15" s="69" t="s">
        <v>12</v>
      </c>
      <c r="C15" s="58">
        <v>12</v>
      </c>
      <c r="D15" s="59"/>
      <c r="E15" s="60">
        <f t="shared" si="0"/>
        <v>0</v>
      </c>
      <c r="F15" s="80"/>
      <c r="G15" s="61"/>
      <c r="H15" s="70"/>
    </row>
    <row r="16" spans="2:9" x14ac:dyDescent="0.3">
      <c r="B16" s="69" t="s">
        <v>10</v>
      </c>
      <c r="C16" s="58">
        <v>25</v>
      </c>
      <c r="D16" s="59"/>
      <c r="E16" s="60">
        <f t="shared" si="0"/>
        <v>0</v>
      </c>
      <c r="F16" s="80"/>
      <c r="G16" s="61"/>
      <c r="H16" s="70"/>
    </row>
    <row r="17" spans="2:8" x14ac:dyDescent="0.3">
      <c r="B17" s="69" t="s">
        <v>13</v>
      </c>
      <c r="C17" s="58">
        <v>25</v>
      </c>
      <c r="D17" s="59"/>
      <c r="E17" s="60">
        <f t="shared" si="0"/>
        <v>0</v>
      </c>
      <c r="F17" s="80"/>
      <c r="G17" s="61"/>
      <c r="H17" s="70"/>
    </row>
    <row r="18" spans="2:8" x14ac:dyDescent="0.3">
      <c r="B18" s="69" t="s">
        <v>18</v>
      </c>
      <c r="C18" s="58">
        <v>90</v>
      </c>
      <c r="D18" s="59"/>
      <c r="E18" s="60">
        <f t="shared" si="0"/>
        <v>0</v>
      </c>
      <c r="F18" s="80"/>
      <c r="G18" s="61"/>
      <c r="H18" s="70"/>
    </row>
    <row r="19" spans="2:8" x14ac:dyDescent="0.3">
      <c r="B19" s="69" t="s">
        <v>14</v>
      </c>
      <c r="C19" s="58">
        <v>60</v>
      </c>
      <c r="D19" s="59"/>
      <c r="E19" s="60">
        <f t="shared" si="0"/>
        <v>0</v>
      </c>
      <c r="F19" s="80"/>
      <c r="G19" s="61"/>
      <c r="H19" s="70"/>
    </row>
    <row r="20" spans="2:8" x14ac:dyDescent="0.3">
      <c r="B20" s="69" t="s">
        <v>1</v>
      </c>
      <c r="C20" s="58">
        <v>100</v>
      </c>
      <c r="D20" s="59"/>
      <c r="E20" s="60">
        <f t="shared" si="0"/>
        <v>0</v>
      </c>
      <c r="F20" s="80"/>
      <c r="G20" s="61"/>
      <c r="H20" s="70"/>
    </row>
    <row r="21" spans="2:8" x14ac:dyDescent="0.3">
      <c r="B21" s="69" t="s">
        <v>5</v>
      </c>
      <c r="C21" s="58">
        <v>15</v>
      </c>
      <c r="D21" s="59"/>
      <c r="E21" s="60">
        <f t="shared" si="0"/>
        <v>0</v>
      </c>
      <c r="F21" s="80"/>
      <c r="G21" s="61"/>
      <c r="H21" s="70"/>
    </row>
    <row r="22" spans="2:8" x14ac:dyDescent="0.3">
      <c r="B22" s="69" t="s">
        <v>6</v>
      </c>
      <c r="C22" s="58">
        <v>12</v>
      </c>
      <c r="D22" s="59"/>
      <c r="E22" s="60">
        <f t="shared" si="0"/>
        <v>0</v>
      </c>
      <c r="F22" s="80"/>
      <c r="G22" s="61"/>
      <c r="H22" s="70"/>
    </row>
    <row r="23" spans="2:8" x14ac:dyDescent="0.3">
      <c r="B23" s="69" t="s">
        <v>15</v>
      </c>
      <c r="C23" s="58">
        <v>25</v>
      </c>
      <c r="D23" s="59"/>
      <c r="E23" s="60">
        <f t="shared" si="0"/>
        <v>0</v>
      </c>
      <c r="F23" s="80"/>
      <c r="G23" s="61"/>
      <c r="H23" s="70"/>
    </row>
    <row r="24" spans="2:8" x14ac:dyDescent="0.3">
      <c r="B24" s="69" t="s">
        <v>3</v>
      </c>
      <c r="C24" s="58">
        <v>25</v>
      </c>
      <c r="D24" s="59"/>
      <c r="E24" s="60">
        <f t="shared" si="0"/>
        <v>0</v>
      </c>
      <c r="F24" s="80"/>
      <c r="G24" s="61"/>
      <c r="H24" s="70"/>
    </row>
    <row r="25" spans="2:8" x14ac:dyDescent="0.3">
      <c r="B25" s="69" t="s">
        <v>19</v>
      </c>
      <c r="C25" s="58">
        <v>15</v>
      </c>
      <c r="D25" s="59"/>
      <c r="E25" s="60">
        <f t="shared" si="0"/>
        <v>0</v>
      </c>
      <c r="F25" s="80"/>
      <c r="G25" s="61"/>
      <c r="H25" s="70"/>
    </row>
    <row r="26" spans="2:8" x14ac:dyDescent="0.3">
      <c r="B26" s="69" t="s">
        <v>7</v>
      </c>
      <c r="C26" s="58">
        <v>15</v>
      </c>
      <c r="D26" s="59"/>
      <c r="E26" s="60">
        <f t="shared" si="0"/>
        <v>0</v>
      </c>
      <c r="F26" s="80"/>
      <c r="G26" s="61"/>
      <c r="H26" s="70"/>
    </row>
    <row r="27" spans="2:8" x14ac:dyDescent="0.3">
      <c r="B27" s="69" t="s">
        <v>20</v>
      </c>
      <c r="C27" s="58">
        <v>34</v>
      </c>
      <c r="D27" s="59"/>
      <c r="E27" s="60">
        <f t="shared" si="0"/>
        <v>0</v>
      </c>
      <c r="F27" s="80"/>
      <c r="G27" s="61"/>
      <c r="H27" s="70"/>
    </row>
    <row r="28" spans="2:8" x14ac:dyDescent="0.3">
      <c r="B28" s="69" t="s">
        <v>2</v>
      </c>
      <c r="C28" s="58">
        <v>60</v>
      </c>
      <c r="D28" s="59"/>
      <c r="E28" s="60">
        <f t="shared" si="0"/>
        <v>0</v>
      </c>
      <c r="F28" s="80"/>
      <c r="G28" s="61"/>
      <c r="H28" s="70"/>
    </row>
    <row r="29" spans="2:8" ht="15" thickBot="1" x14ac:dyDescent="0.35">
      <c r="B29" s="71" t="s">
        <v>4</v>
      </c>
      <c r="C29" s="72">
        <v>40</v>
      </c>
      <c r="D29" s="73"/>
      <c r="E29" s="74">
        <f t="shared" si="0"/>
        <v>0</v>
      </c>
      <c r="F29" s="81"/>
      <c r="G29" s="75"/>
      <c r="H29" s="76"/>
    </row>
    <row r="30" spans="2:8" ht="16.2" thickBot="1" x14ac:dyDescent="0.35">
      <c r="B30" s="86" t="s">
        <v>24</v>
      </c>
      <c r="C30" s="85"/>
      <c r="D30" s="77">
        <f>SUM(D10:D29)</f>
        <v>0</v>
      </c>
      <c r="E30" s="85" t="s">
        <v>23</v>
      </c>
      <c r="F30" s="85"/>
      <c r="G30" s="85"/>
      <c r="H30" s="78">
        <f>SUM(H10:H16)</f>
        <v>0</v>
      </c>
    </row>
    <row r="31" spans="2:8" ht="15" thickBot="1" x14ac:dyDescent="0.35"/>
    <row r="32" spans="2:8" ht="15.6" x14ac:dyDescent="0.3">
      <c r="B32" s="6" t="s">
        <v>25</v>
      </c>
      <c r="C32" s="7"/>
      <c r="D32" s="7"/>
      <c r="E32" s="16">
        <f>D30+H30</f>
        <v>0</v>
      </c>
    </row>
    <row r="33" spans="2:7" ht="16.2" thickBot="1" x14ac:dyDescent="0.35">
      <c r="B33" s="12" t="s">
        <v>27</v>
      </c>
      <c r="C33" s="13"/>
      <c r="D33" s="13"/>
      <c r="E33" s="17" t="e">
        <f>D30/E32*100</f>
        <v>#DIV/0!</v>
      </c>
    </row>
    <row r="34" spans="2:7" ht="15.6" x14ac:dyDescent="0.3">
      <c r="B34" s="4"/>
      <c r="E34" s="5"/>
    </row>
    <row r="35" spans="2:7" ht="15" thickBot="1" x14ac:dyDescent="0.35"/>
    <row r="36" spans="2:7" ht="15.6" x14ac:dyDescent="0.3">
      <c r="B36" s="8" t="str">
        <f>F8</f>
        <v>% total des légumineuses du mélange en fonction du taux de semis pur</v>
      </c>
      <c r="C36" s="9"/>
      <c r="D36" s="9"/>
      <c r="E36" s="14">
        <f>F10</f>
        <v>0</v>
      </c>
    </row>
    <row r="37" spans="2:7" ht="16.2" thickBot="1" x14ac:dyDescent="0.35">
      <c r="B37" s="10" t="str">
        <f>B33</f>
        <v>% du poids total des légumineuses du mélange en fonction du poids total des semences</v>
      </c>
      <c r="C37" s="11"/>
      <c r="D37" s="11"/>
      <c r="E37" s="15" t="e">
        <f>E33</f>
        <v>#DIV/0!</v>
      </c>
    </row>
    <row r="38" spans="2:7" ht="20.399999999999999" customHeight="1" x14ac:dyDescent="0.3">
      <c r="B38" s="79" t="s">
        <v>29</v>
      </c>
      <c r="C38" s="79"/>
      <c r="D38" s="79"/>
      <c r="E38" s="79"/>
      <c r="F38" s="79"/>
      <c r="G38" s="79"/>
    </row>
    <row r="39" spans="2:7" ht="32.4" customHeight="1" x14ac:dyDescent="0.3">
      <c r="B39" s="79"/>
      <c r="C39" s="79"/>
      <c r="D39" s="79"/>
      <c r="E39" s="79"/>
      <c r="F39" s="79"/>
      <c r="G39" s="79"/>
    </row>
  </sheetData>
  <sheetProtection algorithmName="SHA-512" hashValue="W3FyoAtcWAKONQk+P/7hR6Gqcsn4VieBWSsNSd4uODQFCUDU+azXVT4kKiIzZYyD/jAYkMLMAAvBMDWy6m4CCw==" saltValue="bmUxw8UjRFp+eYbkgzIbXw==" spinCount="100000" sheet="1" objects="1" scenarios="1"/>
  <mergeCells count="7">
    <mergeCell ref="B38:G39"/>
    <mergeCell ref="F10:F29"/>
    <mergeCell ref="B3:H3"/>
    <mergeCell ref="B4:H5"/>
    <mergeCell ref="B6:H7"/>
    <mergeCell ref="E30:G30"/>
    <mergeCell ref="B30:C30"/>
  </mergeCells>
  <pageMargins left="0.7" right="0.7" top="0.75" bottom="0.75" header="0.3" footer="0.3"/>
  <pageSetup orientation="portrait" r:id="rId1"/>
  <ignoredErrors>
    <ignoredError sqref="E37 E33"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EB99B-E4D4-4C51-AC8C-0604DD1C3883}">
  <dimension ref="A1:I67"/>
  <sheetViews>
    <sheetView tabSelected="1" zoomScale="90" zoomScaleNormal="90" workbookViewId="0">
      <selection activeCell="H9" sqref="H9"/>
    </sheetView>
  </sheetViews>
  <sheetFormatPr baseColWidth="10" defaultRowHeight="14.4" x14ac:dyDescent="0.3"/>
  <cols>
    <col min="1" max="1" width="11.5546875" style="116" customWidth="1"/>
    <col min="2" max="2" width="21.109375" customWidth="1"/>
    <col min="3" max="3" width="24.5546875" customWidth="1"/>
    <col min="4" max="4" width="16.33203125" customWidth="1"/>
    <col min="5" max="5" width="14.77734375" customWidth="1"/>
    <col min="6" max="6" width="21" customWidth="1"/>
    <col min="7" max="7" width="15.77734375" customWidth="1"/>
    <col min="8" max="8" width="24.5546875" customWidth="1"/>
    <col min="9" max="9" width="32.5546875" bestFit="1" customWidth="1"/>
  </cols>
  <sheetData>
    <row r="1" spans="1:9" ht="23.4" x14ac:dyDescent="0.45">
      <c r="A1" s="114"/>
      <c r="B1" s="21" t="s">
        <v>106</v>
      </c>
      <c r="C1" s="22"/>
      <c r="D1" s="22"/>
      <c r="E1" s="22"/>
      <c r="F1" s="22"/>
      <c r="G1" s="22"/>
      <c r="H1" s="22"/>
      <c r="I1" s="23"/>
    </row>
    <row r="2" spans="1:9" s="20" customFormat="1" ht="21.6" customHeight="1" x14ac:dyDescent="0.3">
      <c r="A2" s="115"/>
      <c r="B2" s="24" t="s">
        <v>109</v>
      </c>
      <c r="C2" s="25"/>
      <c r="D2" s="25"/>
      <c r="E2" s="25"/>
      <c r="F2" s="25"/>
      <c r="G2" s="25"/>
      <c r="H2" s="25"/>
      <c r="I2" s="26"/>
    </row>
    <row r="3" spans="1:9" s="20" customFormat="1" ht="24" customHeight="1" x14ac:dyDescent="0.3">
      <c r="A3" s="115"/>
      <c r="B3" s="87" t="s">
        <v>107</v>
      </c>
      <c r="C3" s="88"/>
      <c r="D3" s="88"/>
      <c r="E3" s="88"/>
      <c r="F3" s="88"/>
      <c r="G3" s="88"/>
      <c r="H3" s="88"/>
      <c r="I3" s="88"/>
    </row>
    <row r="4" spans="1:9" s="20" customFormat="1" ht="24" customHeight="1" thickBot="1" x14ac:dyDescent="0.35">
      <c r="A4" s="115"/>
      <c r="B4" s="88" t="s">
        <v>108</v>
      </c>
      <c r="C4" s="88"/>
      <c r="D4" s="88"/>
      <c r="E4" s="88"/>
      <c r="F4" s="88"/>
      <c r="G4" s="88"/>
      <c r="H4" s="88"/>
      <c r="I4" s="88"/>
    </row>
    <row r="5" spans="1:9" ht="85.2" customHeight="1" thickBot="1" x14ac:dyDescent="0.35">
      <c r="A5" s="114"/>
      <c r="B5" s="27" t="s">
        <v>38</v>
      </c>
      <c r="C5" s="28" t="s">
        <v>39</v>
      </c>
      <c r="D5" s="28" t="s">
        <v>40</v>
      </c>
      <c r="E5" s="107" t="s">
        <v>41</v>
      </c>
      <c r="F5" s="107"/>
      <c r="G5" s="107" t="s">
        <v>42</v>
      </c>
      <c r="H5" s="107"/>
      <c r="I5" s="29" t="s">
        <v>43</v>
      </c>
    </row>
    <row r="6" spans="1:9" ht="15" thickBot="1" x14ac:dyDescent="0.35">
      <c r="A6" s="117" t="s">
        <v>44</v>
      </c>
      <c r="B6" s="30" t="s">
        <v>45</v>
      </c>
      <c r="C6" s="23">
        <v>4</v>
      </c>
      <c r="D6" s="23">
        <v>2</v>
      </c>
      <c r="E6" s="31">
        <f>D6/C6*100</f>
        <v>50</v>
      </c>
      <c r="F6" s="23"/>
      <c r="G6" s="32">
        <f>D6/(D6+D7)*100</f>
        <v>3.8461538461538463</v>
      </c>
      <c r="H6" s="26"/>
      <c r="I6" s="99" t="s">
        <v>46</v>
      </c>
    </row>
    <row r="7" spans="1:9" ht="15" thickBot="1" x14ac:dyDescent="0.35">
      <c r="A7" s="117"/>
      <c r="B7" s="33" t="s">
        <v>1</v>
      </c>
      <c r="C7" s="34">
        <v>100</v>
      </c>
      <c r="D7" s="34">
        <v>50</v>
      </c>
      <c r="E7" s="35">
        <f>D7/C7*100</f>
        <v>50</v>
      </c>
      <c r="F7" s="34" t="s">
        <v>47</v>
      </c>
      <c r="G7" s="36">
        <f>D7/(D6+D7)*100</f>
        <v>96.15384615384616</v>
      </c>
      <c r="H7" s="37" t="s">
        <v>48</v>
      </c>
      <c r="I7" s="100"/>
    </row>
    <row r="8" spans="1:9" ht="15" thickBot="1" x14ac:dyDescent="0.35">
      <c r="A8" s="117" t="s">
        <v>49</v>
      </c>
      <c r="B8" s="38" t="s">
        <v>45</v>
      </c>
      <c r="C8" s="39">
        <v>4</v>
      </c>
      <c r="D8" s="40">
        <f>4*(E8/100)</f>
        <v>2.6</v>
      </c>
      <c r="E8" s="41">
        <v>65</v>
      </c>
      <c r="F8" s="40"/>
      <c r="G8" s="42">
        <f>D8/(D8+D9)*100</f>
        <v>6.9148936170212769</v>
      </c>
      <c r="H8" s="43"/>
      <c r="I8" s="92" t="s">
        <v>50</v>
      </c>
    </row>
    <row r="9" spans="1:9" ht="15" thickBot="1" x14ac:dyDescent="0.35">
      <c r="A9" s="117"/>
      <c r="B9" s="33" t="s">
        <v>1</v>
      </c>
      <c r="C9" s="34">
        <v>100</v>
      </c>
      <c r="D9" s="44">
        <v>35</v>
      </c>
      <c r="E9" s="108">
        <f t="shared" ref="E9:E15" si="0">D9/C9*100</f>
        <v>35</v>
      </c>
      <c r="F9" s="109" t="s">
        <v>51</v>
      </c>
      <c r="G9" s="46">
        <f>D9/(D8+D9)*100</f>
        <v>93.085106382978722</v>
      </c>
      <c r="H9" s="47" t="s">
        <v>52</v>
      </c>
      <c r="I9" s="94"/>
    </row>
    <row r="10" spans="1:9" ht="15" thickBot="1" x14ac:dyDescent="0.35">
      <c r="A10" s="117" t="s">
        <v>53</v>
      </c>
      <c r="B10" s="48" t="s">
        <v>54</v>
      </c>
      <c r="C10" s="39">
        <v>120</v>
      </c>
      <c r="D10" s="40">
        <v>80</v>
      </c>
      <c r="E10" s="49">
        <f t="shared" si="0"/>
        <v>66.666666666666657</v>
      </c>
      <c r="F10" s="40"/>
      <c r="G10" s="41">
        <f>D10/(D9+D10)*100</f>
        <v>69.565217391304344</v>
      </c>
      <c r="H10" s="40"/>
      <c r="I10" s="92" t="s">
        <v>50</v>
      </c>
    </row>
    <row r="11" spans="1:9" ht="15" thickBot="1" x14ac:dyDescent="0.35">
      <c r="A11" s="117"/>
      <c r="B11" s="50" t="s">
        <v>7</v>
      </c>
      <c r="C11" s="34">
        <v>15</v>
      </c>
      <c r="D11" s="44">
        <v>8</v>
      </c>
      <c r="E11" s="45">
        <f t="shared" si="0"/>
        <v>53.333333333333336</v>
      </c>
      <c r="F11" s="44" t="s">
        <v>55</v>
      </c>
      <c r="G11" s="108">
        <f>D11/(D11+D12)*100</f>
        <v>44.444444444444443</v>
      </c>
      <c r="H11" s="109" t="s">
        <v>56</v>
      </c>
      <c r="I11" s="94"/>
    </row>
    <row r="12" spans="1:9" ht="15" thickBot="1" x14ac:dyDescent="0.35">
      <c r="A12" s="117" t="s">
        <v>57</v>
      </c>
      <c r="B12" s="38" t="s">
        <v>58</v>
      </c>
      <c r="C12" s="39">
        <v>20</v>
      </c>
      <c r="D12" s="40">
        <v>10</v>
      </c>
      <c r="E12" s="41">
        <f t="shared" si="0"/>
        <v>50</v>
      </c>
      <c r="F12" s="40"/>
      <c r="G12" s="42">
        <f>D12/(D12+D13)*100</f>
        <v>33.333333333333329</v>
      </c>
      <c r="H12" s="43"/>
      <c r="I12" s="92" t="s">
        <v>46</v>
      </c>
    </row>
    <row r="13" spans="1:9" ht="15" thickBot="1" x14ac:dyDescent="0.35">
      <c r="A13" s="117"/>
      <c r="B13" s="33" t="s">
        <v>4</v>
      </c>
      <c r="C13" s="34">
        <v>40</v>
      </c>
      <c r="D13" s="44">
        <v>20</v>
      </c>
      <c r="E13" s="45">
        <f t="shared" si="0"/>
        <v>50</v>
      </c>
      <c r="F13" s="44" t="s">
        <v>47</v>
      </c>
      <c r="G13" s="45">
        <f>D13/(D12+D13)*100</f>
        <v>66.666666666666657</v>
      </c>
      <c r="H13" s="44" t="s">
        <v>59</v>
      </c>
      <c r="I13" s="94"/>
    </row>
    <row r="14" spans="1:9" ht="15" thickBot="1" x14ac:dyDescent="0.35">
      <c r="A14" s="117" t="s">
        <v>60</v>
      </c>
      <c r="B14" s="38" t="s">
        <v>61</v>
      </c>
      <c r="C14" s="39">
        <v>90</v>
      </c>
      <c r="D14" s="40">
        <v>15</v>
      </c>
      <c r="E14" s="41">
        <f t="shared" si="0"/>
        <v>16.666666666666664</v>
      </c>
      <c r="F14" s="106" t="s">
        <v>47</v>
      </c>
      <c r="G14" s="42">
        <f>D14/(SUM(D14:D17))*100</f>
        <v>36.704730831973897</v>
      </c>
      <c r="H14" s="106" t="s">
        <v>62</v>
      </c>
      <c r="I14" s="92" t="s">
        <v>46</v>
      </c>
    </row>
    <row r="15" spans="1:9" ht="15" thickBot="1" x14ac:dyDescent="0.35">
      <c r="A15" s="117"/>
      <c r="B15" s="30" t="s">
        <v>1</v>
      </c>
      <c r="C15" s="23">
        <v>100</v>
      </c>
      <c r="D15" s="51">
        <v>16.7</v>
      </c>
      <c r="E15" s="49">
        <f t="shared" si="0"/>
        <v>16.7</v>
      </c>
      <c r="F15" s="102"/>
      <c r="G15" s="52">
        <f>D15/(SUM(D14:D17))*100</f>
        <v>40.864600326264274</v>
      </c>
      <c r="H15" s="102"/>
      <c r="I15" s="93"/>
    </row>
    <row r="16" spans="1:9" ht="15" thickBot="1" x14ac:dyDescent="0.35">
      <c r="A16" s="117"/>
      <c r="B16" s="30" t="s">
        <v>3</v>
      </c>
      <c r="C16" s="23">
        <v>25</v>
      </c>
      <c r="D16" s="49">
        <f>25/6</f>
        <v>4.166666666666667</v>
      </c>
      <c r="E16" s="49">
        <f>D16/25*100</f>
        <v>16.666666666666668</v>
      </c>
      <c r="F16" s="102"/>
      <c r="G16" s="52">
        <f>D16/(SUM(D14:D17))*100</f>
        <v>10.195758564437195</v>
      </c>
      <c r="H16" s="102"/>
      <c r="I16" s="93"/>
    </row>
    <row r="17" spans="1:9" ht="15" thickBot="1" x14ac:dyDescent="0.35">
      <c r="A17" s="117"/>
      <c r="B17" s="33" t="s">
        <v>63</v>
      </c>
      <c r="C17" s="34">
        <v>10</v>
      </c>
      <c r="D17" s="44">
        <v>5</v>
      </c>
      <c r="E17" s="45">
        <f>D17/10*100</f>
        <v>50</v>
      </c>
      <c r="F17" s="45"/>
      <c r="G17" s="46">
        <f>D17/(SUM(D14:D17))*100</f>
        <v>12.234910277324634</v>
      </c>
      <c r="H17" s="46"/>
      <c r="I17" s="94"/>
    </row>
    <row r="18" spans="1:9" ht="15" thickBot="1" x14ac:dyDescent="0.35">
      <c r="A18" s="117" t="s">
        <v>64</v>
      </c>
      <c r="B18" s="38" t="s">
        <v>61</v>
      </c>
      <c r="C18" s="39">
        <v>90</v>
      </c>
      <c r="D18" s="40">
        <v>12</v>
      </c>
      <c r="E18" s="110">
        <f t="shared" ref="E18:E65" si="1">D18/C18*100</f>
        <v>13.333333333333334</v>
      </c>
      <c r="F18" s="111" t="s">
        <v>65</v>
      </c>
      <c r="G18" s="42">
        <f>D18/(SUM(D18:D21))*100</f>
        <v>30.303030303030305</v>
      </c>
      <c r="H18" s="106" t="s">
        <v>66</v>
      </c>
      <c r="I18" s="92" t="s">
        <v>50</v>
      </c>
    </row>
    <row r="19" spans="1:9" ht="15" thickBot="1" x14ac:dyDescent="0.35">
      <c r="A19" s="117"/>
      <c r="B19" s="30" t="s">
        <v>1</v>
      </c>
      <c r="C19" s="23">
        <v>100</v>
      </c>
      <c r="D19" s="51">
        <v>18.899999999999999</v>
      </c>
      <c r="E19" s="112">
        <f t="shared" si="1"/>
        <v>18.899999999999999</v>
      </c>
      <c r="F19" s="113"/>
      <c r="G19" s="52">
        <f>D19/(SUM(D18:D21))*100</f>
        <v>47.727272727272727</v>
      </c>
      <c r="H19" s="102"/>
      <c r="I19" s="93"/>
    </row>
    <row r="20" spans="1:9" ht="15" thickBot="1" x14ac:dyDescent="0.35">
      <c r="A20" s="117"/>
      <c r="B20" s="30" t="s">
        <v>3</v>
      </c>
      <c r="C20" s="23">
        <v>25</v>
      </c>
      <c r="D20" s="51">
        <v>3.2</v>
      </c>
      <c r="E20" s="112">
        <f t="shared" si="1"/>
        <v>12.8</v>
      </c>
      <c r="F20" s="113"/>
      <c r="G20" s="52">
        <f>D20/(SUM(D18:D21))*100</f>
        <v>8.0808080808080813</v>
      </c>
      <c r="H20" s="102"/>
      <c r="I20" s="93"/>
    </row>
    <row r="21" spans="1:9" ht="15" thickBot="1" x14ac:dyDescent="0.35">
      <c r="A21" s="117"/>
      <c r="B21" s="33" t="s">
        <v>63</v>
      </c>
      <c r="C21" s="34">
        <v>10</v>
      </c>
      <c r="D21" s="44">
        <v>5.5</v>
      </c>
      <c r="E21" s="45">
        <f t="shared" si="1"/>
        <v>55.000000000000007</v>
      </c>
      <c r="F21" s="45"/>
      <c r="G21" s="46">
        <f>D21/(SUM(D18:D21))*100</f>
        <v>13.888888888888889</v>
      </c>
      <c r="H21" s="45"/>
      <c r="I21" s="94"/>
    </row>
    <row r="22" spans="1:9" ht="15" thickBot="1" x14ac:dyDescent="0.35">
      <c r="A22" s="117" t="s">
        <v>67</v>
      </c>
      <c r="B22" s="30" t="s">
        <v>68</v>
      </c>
      <c r="C22" s="23">
        <v>15</v>
      </c>
      <c r="D22" s="51">
        <v>8</v>
      </c>
      <c r="E22" s="49">
        <f t="shared" si="1"/>
        <v>53.333333333333336</v>
      </c>
      <c r="F22" s="51"/>
      <c r="G22" s="42">
        <f>D22/(SUM(D21:D24))*100</f>
        <v>11.940298507462686</v>
      </c>
      <c r="H22" s="51"/>
      <c r="I22" s="92" t="s">
        <v>46</v>
      </c>
    </row>
    <row r="23" spans="1:9" ht="15" thickBot="1" x14ac:dyDescent="0.35">
      <c r="A23" s="117"/>
      <c r="B23" s="30" t="s">
        <v>69</v>
      </c>
      <c r="C23" s="23">
        <v>25</v>
      </c>
      <c r="D23" s="51">
        <v>3.5</v>
      </c>
      <c r="E23" s="49">
        <f t="shared" si="1"/>
        <v>14.000000000000002</v>
      </c>
      <c r="F23" s="51"/>
      <c r="G23" s="52">
        <f>D23/(SUM(D23:D26))*100</f>
        <v>3.3492822966507179</v>
      </c>
      <c r="H23" s="51"/>
      <c r="I23" s="93"/>
    </row>
    <row r="24" spans="1:9" ht="15" thickBot="1" x14ac:dyDescent="0.35">
      <c r="A24" s="117"/>
      <c r="B24" s="30" t="s">
        <v>1</v>
      </c>
      <c r="C24" s="23">
        <v>100</v>
      </c>
      <c r="D24" s="51">
        <v>50</v>
      </c>
      <c r="E24" s="49">
        <f t="shared" si="1"/>
        <v>50</v>
      </c>
      <c r="F24" s="102" t="s">
        <v>70</v>
      </c>
      <c r="G24" s="52">
        <f>D24/(SUM(D22:D25))*100</f>
        <v>80</v>
      </c>
      <c r="H24" s="91" t="s">
        <v>71</v>
      </c>
      <c r="I24" s="93"/>
    </row>
    <row r="25" spans="1:9" ht="15" thickBot="1" x14ac:dyDescent="0.35">
      <c r="A25" s="117"/>
      <c r="B25" s="33" t="s">
        <v>3</v>
      </c>
      <c r="C25" s="53">
        <v>25</v>
      </c>
      <c r="D25" s="44">
        <v>1</v>
      </c>
      <c r="E25" s="45">
        <f t="shared" si="1"/>
        <v>4</v>
      </c>
      <c r="F25" s="103"/>
      <c r="G25" s="46">
        <f>D25/(SUM(D22:D25))*100</f>
        <v>1.6</v>
      </c>
      <c r="H25" s="101"/>
      <c r="I25" s="94"/>
    </row>
    <row r="26" spans="1:9" ht="15" thickBot="1" x14ac:dyDescent="0.35">
      <c r="A26" s="117" t="s">
        <v>72</v>
      </c>
      <c r="B26" s="38" t="s">
        <v>54</v>
      </c>
      <c r="C26" s="39">
        <v>120</v>
      </c>
      <c r="D26" s="40">
        <v>50</v>
      </c>
      <c r="E26" s="41">
        <f t="shared" si="1"/>
        <v>41.666666666666671</v>
      </c>
      <c r="F26" s="40"/>
      <c r="G26" s="42">
        <f>D26/(D26+D27)*100</f>
        <v>50</v>
      </c>
      <c r="H26" s="40"/>
      <c r="I26" s="92" t="s">
        <v>46</v>
      </c>
    </row>
    <row r="27" spans="1:9" ht="15" thickBot="1" x14ac:dyDescent="0.35">
      <c r="A27" s="117"/>
      <c r="B27" s="33" t="s">
        <v>1</v>
      </c>
      <c r="C27" s="34">
        <v>100</v>
      </c>
      <c r="D27" s="44">
        <v>50</v>
      </c>
      <c r="E27" s="45">
        <f t="shared" si="1"/>
        <v>50</v>
      </c>
      <c r="F27" s="44" t="s">
        <v>73</v>
      </c>
      <c r="G27" s="45">
        <f>D27/(D26+D27)*100</f>
        <v>50</v>
      </c>
      <c r="H27" s="44" t="s">
        <v>47</v>
      </c>
      <c r="I27" s="94"/>
    </row>
    <row r="28" spans="1:9" ht="15" thickBot="1" x14ac:dyDescent="0.35">
      <c r="A28" s="117" t="s">
        <v>74</v>
      </c>
      <c r="B28" s="38" t="s">
        <v>54</v>
      </c>
      <c r="C28" s="39">
        <v>120</v>
      </c>
      <c r="D28" s="40">
        <v>50</v>
      </c>
      <c r="E28" s="41">
        <f t="shared" si="1"/>
        <v>41.666666666666671</v>
      </c>
      <c r="F28" s="40"/>
      <c r="G28" s="42">
        <f>D28/(SUM(D28:D31))*100</f>
        <v>45.045045045045043</v>
      </c>
      <c r="H28" s="40"/>
      <c r="I28" s="92" t="s">
        <v>46</v>
      </c>
    </row>
    <row r="29" spans="1:9" ht="15" thickBot="1" x14ac:dyDescent="0.35">
      <c r="A29" s="117"/>
      <c r="B29" s="30" t="s">
        <v>63</v>
      </c>
      <c r="C29" s="23">
        <v>10</v>
      </c>
      <c r="D29" s="51">
        <v>6</v>
      </c>
      <c r="E29" s="49">
        <f t="shared" si="1"/>
        <v>60</v>
      </c>
      <c r="F29" s="51"/>
      <c r="G29" s="52">
        <f>D29/(SUM(D28:D31))*100</f>
        <v>5.4054054054054053</v>
      </c>
      <c r="H29" s="51"/>
      <c r="I29" s="93"/>
    </row>
    <row r="30" spans="1:9" ht="15" thickBot="1" x14ac:dyDescent="0.35">
      <c r="A30" s="117"/>
      <c r="B30" s="30" t="s">
        <v>1</v>
      </c>
      <c r="C30" s="23">
        <v>100</v>
      </c>
      <c r="D30" s="51">
        <v>50</v>
      </c>
      <c r="E30" s="49">
        <f t="shared" si="1"/>
        <v>50</v>
      </c>
      <c r="F30" s="104" t="s">
        <v>75</v>
      </c>
      <c r="G30" s="52">
        <f>D30/(SUM(D28:D31))*100</f>
        <v>45.045045045045043</v>
      </c>
      <c r="H30" s="104" t="s">
        <v>76</v>
      </c>
      <c r="I30" s="93"/>
    </row>
    <row r="31" spans="1:9" ht="15" thickBot="1" x14ac:dyDescent="0.35">
      <c r="A31" s="117"/>
      <c r="B31" s="33" t="s">
        <v>7</v>
      </c>
      <c r="C31" s="34">
        <v>15</v>
      </c>
      <c r="D31" s="44">
        <v>5</v>
      </c>
      <c r="E31" s="45">
        <f t="shared" si="1"/>
        <v>33.333333333333329</v>
      </c>
      <c r="F31" s="105"/>
      <c r="G31" s="46">
        <f>D31/(SUM(D28:D31))*100</f>
        <v>4.5045045045045047</v>
      </c>
      <c r="H31" s="105"/>
      <c r="I31" s="94"/>
    </row>
    <row r="32" spans="1:9" ht="15" thickBot="1" x14ac:dyDescent="0.35">
      <c r="A32" s="117" t="s">
        <v>77</v>
      </c>
      <c r="B32" s="38" t="s">
        <v>63</v>
      </c>
      <c r="C32" s="39">
        <v>10</v>
      </c>
      <c r="D32" s="40">
        <v>4.5</v>
      </c>
      <c r="E32" s="41">
        <f t="shared" si="1"/>
        <v>45</v>
      </c>
      <c r="F32" s="40"/>
      <c r="G32" s="41">
        <f>D32/(D31+D32)*100</f>
        <v>47.368421052631575</v>
      </c>
      <c r="H32" s="40"/>
      <c r="I32" s="92" t="s">
        <v>50</v>
      </c>
    </row>
    <row r="33" spans="1:9" ht="15" thickBot="1" x14ac:dyDescent="0.35">
      <c r="A33" s="117"/>
      <c r="B33" s="33" t="s">
        <v>3</v>
      </c>
      <c r="C33" s="34">
        <v>25</v>
      </c>
      <c r="D33" s="44">
        <v>10.5</v>
      </c>
      <c r="E33" s="108">
        <f t="shared" si="1"/>
        <v>42</v>
      </c>
      <c r="F33" s="109" t="s">
        <v>78</v>
      </c>
      <c r="G33" s="46">
        <f>D33/(D33+D34)*100</f>
        <v>51.219512195121951</v>
      </c>
      <c r="H33" s="44" t="s">
        <v>79</v>
      </c>
      <c r="I33" s="94"/>
    </row>
    <row r="34" spans="1:9" ht="15" thickBot="1" x14ac:dyDescent="0.35">
      <c r="A34" s="117" t="s">
        <v>80</v>
      </c>
      <c r="B34" s="38" t="s">
        <v>81</v>
      </c>
      <c r="C34" s="39">
        <v>25</v>
      </c>
      <c r="D34" s="40">
        <v>10</v>
      </c>
      <c r="E34" s="41">
        <f t="shared" si="1"/>
        <v>40</v>
      </c>
      <c r="F34" s="40"/>
      <c r="G34" s="42">
        <f>D34/(D34+D35)*100</f>
        <v>50</v>
      </c>
      <c r="H34" s="40"/>
      <c r="I34" s="92" t="s">
        <v>50</v>
      </c>
    </row>
    <row r="35" spans="1:9" ht="15" thickBot="1" x14ac:dyDescent="0.35">
      <c r="A35" s="117"/>
      <c r="B35" s="33" t="s">
        <v>3</v>
      </c>
      <c r="C35" s="34">
        <v>25</v>
      </c>
      <c r="D35" s="44">
        <v>10</v>
      </c>
      <c r="E35" s="108">
        <f t="shared" si="1"/>
        <v>40</v>
      </c>
      <c r="F35" s="109" t="s">
        <v>82</v>
      </c>
      <c r="G35" s="45">
        <f>D35/(D34+D35)*100</f>
        <v>50</v>
      </c>
      <c r="H35" s="44" t="s">
        <v>47</v>
      </c>
      <c r="I35" s="94"/>
    </row>
    <row r="36" spans="1:9" ht="15" thickBot="1" x14ac:dyDescent="0.35">
      <c r="A36" s="117" t="s">
        <v>83</v>
      </c>
      <c r="B36" s="38" t="s">
        <v>84</v>
      </c>
      <c r="C36" s="39">
        <v>15</v>
      </c>
      <c r="D36" s="40">
        <v>0.1</v>
      </c>
      <c r="E36" s="41">
        <f t="shared" si="1"/>
        <v>0.66666666666666674</v>
      </c>
      <c r="F36" s="90" t="s">
        <v>70</v>
      </c>
      <c r="G36" s="41">
        <f>D36/SUM(D36:D41)*100</f>
        <v>1.25</v>
      </c>
      <c r="H36" s="90" t="s">
        <v>73</v>
      </c>
      <c r="I36" s="92" t="s">
        <v>46</v>
      </c>
    </row>
    <row r="37" spans="1:9" ht="15" thickBot="1" x14ac:dyDescent="0.35">
      <c r="A37" s="117"/>
      <c r="B37" s="30" t="s">
        <v>12</v>
      </c>
      <c r="C37" s="23">
        <v>12</v>
      </c>
      <c r="D37" s="51">
        <v>1.9</v>
      </c>
      <c r="E37" s="49">
        <f t="shared" si="1"/>
        <v>15.833333333333332</v>
      </c>
      <c r="F37" s="91"/>
      <c r="G37" s="49">
        <f>D37/SUM(D36:D41)*100</f>
        <v>23.75</v>
      </c>
      <c r="H37" s="91"/>
      <c r="I37" s="93"/>
    </row>
    <row r="38" spans="1:9" ht="15" thickBot="1" x14ac:dyDescent="0.35">
      <c r="A38" s="117"/>
      <c r="B38" s="30" t="s">
        <v>6</v>
      </c>
      <c r="C38" s="23">
        <v>12</v>
      </c>
      <c r="D38" s="51">
        <v>0.2</v>
      </c>
      <c r="E38" s="49">
        <f t="shared" si="1"/>
        <v>1.6666666666666667</v>
      </c>
      <c r="F38" s="91"/>
      <c r="G38" s="49">
        <f>D38/SUM(D36:D41)*100</f>
        <v>2.5</v>
      </c>
      <c r="H38" s="91"/>
      <c r="I38" s="93"/>
    </row>
    <row r="39" spans="1:9" ht="15" thickBot="1" x14ac:dyDescent="0.35">
      <c r="A39" s="117"/>
      <c r="B39" s="30" t="s">
        <v>85</v>
      </c>
      <c r="C39" s="23">
        <v>25</v>
      </c>
      <c r="D39" s="51">
        <v>0.6</v>
      </c>
      <c r="E39" s="49">
        <f t="shared" si="1"/>
        <v>2.4</v>
      </c>
      <c r="F39" s="91"/>
      <c r="G39" s="49">
        <f>D39/SUM(D36:D41)*100</f>
        <v>7.5</v>
      </c>
      <c r="H39" s="91"/>
      <c r="I39" s="93"/>
    </row>
    <row r="40" spans="1:9" ht="15" thickBot="1" x14ac:dyDescent="0.35">
      <c r="A40" s="117"/>
      <c r="B40" s="30" t="s">
        <v>3</v>
      </c>
      <c r="C40" s="23">
        <v>25</v>
      </c>
      <c r="D40" s="51">
        <v>0.3</v>
      </c>
      <c r="E40" s="49">
        <f t="shared" si="1"/>
        <v>1.2</v>
      </c>
      <c r="F40" s="91"/>
      <c r="G40" s="49">
        <f>D40/SUM(D36:D41)*100</f>
        <v>3.75</v>
      </c>
      <c r="H40" s="91"/>
      <c r="I40" s="93"/>
    </row>
    <row r="41" spans="1:9" ht="15" thickBot="1" x14ac:dyDescent="0.35">
      <c r="A41" s="117"/>
      <c r="B41" s="33" t="s">
        <v>7</v>
      </c>
      <c r="C41" s="34">
        <v>15</v>
      </c>
      <c r="D41" s="44">
        <v>4.9000000000000004</v>
      </c>
      <c r="E41" s="45">
        <f t="shared" si="1"/>
        <v>32.666666666666671</v>
      </c>
      <c r="F41" s="101"/>
      <c r="G41" s="45">
        <f>D41/SUM(D36:D41)*100</f>
        <v>61.250000000000007</v>
      </c>
      <c r="H41" s="101"/>
      <c r="I41" s="94"/>
    </row>
    <row r="42" spans="1:9" ht="15" thickBot="1" x14ac:dyDescent="0.35">
      <c r="A42" s="117" t="s">
        <v>86</v>
      </c>
      <c r="B42" s="38" t="s">
        <v>1</v>
      </c>
      <c r="C42" s="39">
        <v>100</v>
      </c>
      <c r="D42" s="40">
        <v>60</v>
      </c>
      <c r="E42" s="41">
        <f t="shared" si="1"/>
        <v>60</v>
      </c>
      <c r="F42" s="40" t="s">
        <v>87</v>
      </c>
      <c r="G42" s="41">
        <f>D42/(D41+D42)*100</f>
        <v>92.449922958397522</v>
      </c>
      <c r="H42" s="40" t="s">
        <v>88</v>
      </c>
      <c r="I42" s="92" t="s">
        <v>46</v>
      </c>
    </row>
    <row r="43" spans="1:9" ht="15" thickBot="1" x14ac:dyDescent="0.35">
      <c r="A43" s="117"/>
      <c r="B43" s="33" t="s">
        <v>63</v>
      </c>
      <c r="C43" s="34">
        <v>10</v>
      </c>
      <c r="D43" s="44">
        <v>3</v>
      </c>
      <c r="E43" s="45">
        <f t="shared" si="1"/>
        <v>30</v>
      </c>
      <c r="F43" s="44"/>
      <c r="G43" s="46">
        <f>D43/(D43+D44)*100</f>
        <v>10.714285714285714</v>
      </c>
      <c r="H43" s="44"/>
      <c r="I43" s="94"/>
    </row>
    <row r="44" spans="1:9" ht="15" thickBot="1" x14ac:dyDescent="0.35">
      <c r="A44" s="117" t="s">
        <v>89</v>
      </c>
      <c r="B44" s="38" t="s">
        <v>61</v>
      </c>
      <c r="C44" s="39">
        <v>90</v>
      </c>
      <c r="D44" s="40">
        <v>25</v>
      </c>
      <c r="E44" s="41">
        <f t="shared" si="1"/>
        <v>27.777777777777779</v>
      </c>
      <c r="F44" s="90" t="s">
        <v>90</v>
      </c>
      <c r="G44" s="41">
        <f>D44/SUM(D44:D51)*100</f>
        <v>32.894736842105267</v>
      </c>
      <c r="H44" s="90" t="s">
        <v>91</v>
      </c>
      <c r="I44" s="92" t="s">
        <v>46</v>
      </c>
    </row>
    <row r="45" spans="1:9" ht="15" thickBot="1" x14ac:dyDescent="0.35">
      <c r="A45" s="117"/>
      <c r="B45" s="30" t="s">
        <v>14</v>
      </c>
      <c r="C45" s="23">
        <v>60</v>
      </c>
      <c r="D45" s="51">
        <v>20</v>
      </c>
      <c r="E45" s="49">
        <f t="shared" si="1"/>
        <v>33.333333333333329</v>
      </c>
      <c r="F45" s="91"/>
      <c r="G45" s="49">
        <f>D45/SUM(D44:D51)*100</f>
        <v>26.315789473684209</v>
      </c>
      <c r="H45" s="91"/>
      <c r="I45" s="93"/>
    </row>
    <row r="46" spans="1:9" ht="15" thickBot="1" x14ac:dyDescent="0.35">
      <c r="A46" s="117"/>
      <c r="B46" s="30" t="s">
        <v>54</v>
      </c>
      <c r="C46" s="23">
        <v>120</v>
      </c>
      <c r="D46" s="51">
        <v>10</v>
      </c>
      <c r="E46" s="49">
        <f t="shared" si="1"/>
        <v>8.3333333333333321</v>
      </c>
      <c r="F46" s="51"/>
      <c r="G46" s="49">
        <f>D46/SUM(D44:D51)*100</f>
        <v>13.157894736842104</v>
      </c>
      <c r="H46" s="51"/>
      <c r="I46" s="93"/>
    </row>
    <row r="47" spans="1:9" ht="15" thickBot="1" x14ac:dyDescent="0.35">
      <c r="A47" s="117"/>
      <c r="B47" s="30" t="s">
        <v>92</v>
      </c>
      <c r="C47" s="23">
        <v>30</v>
      </c>
      <c r="D47" s="51">
        <v>2</v>
      </c>
      <c r="E47" s="49">
        <f t="shared" si="1"/>
        <v>6.666666666666667</v>
      </c>
      <c r="F47" s="51"/>
      <c r="G47" s="49">
        <f>D47/SUM(D41:D48)*100</f>
        <v>1.5760441292356184</v>
      </c>
      <c r="H47" s="51"/>
      <c r="I47" s="93"/>
    </row>
    <row r="48" spans="1:9" ht="15" thickBot="1" x14ac:dyDescent="0.35">
      <c r="A48" s="117"/>
      <c r="B48" s="30" t="s">
        <v>93</v>
      </c>
      <c r="C48" s="23">
        <v>12</v>
      </c>
      <c r="D48" s="51">
        <v>2</v>
      </c>
      <c r="E48" s="49">
        <f t="shared" si="1"/>
        <v>16.666666666666664</v>
      </c>
      <c r="F48" s="51"/>
      <c r="G48" s="49">
        <f>D48/SUM(D43:D50)*100</f>
        <v>2.7027027027027026</v>
      </c>
      <c r="H48" s="51"/>
      <c r="I48" s="93"/>
    </row>
    <row r="49" spans="1:9" ht="15" thickBot="1" x14ac:dyDescent="0.35">
      <c r="A49" s="117"/>
      <c r="B49" s="30" t="s">
        <v>63</v>
      </c>
      <c r="C49" s="23">
        <v>10</v>
      </c>
      <c r="D49" s="51">
        <v>2</v>
      </c>
      <c r="E49" s="49">
        <f t="shared" si="1"/>
        <v>20</v>
      </c>
      <c r="F49" s="51"/>
      <c r="G49" s="49">
        <f>D49/SUM(D42:D49)*100</f>
        <v>1.6129032258064515</v>
      </c>
      <c r="H49" s="51"/>
      <c r="I49" s="93"/>
    </row>
    <row r="50" spans="1:9" ht="15" thickBot="1" x14ac:dyDescent="0.35">
      <c r="A50" s="117"/>
      <c r="B50" s="30" t="s">
        <v>94</v>
      </c>
      <c r="C50" s="23">
        <v>120</v>
      </c>
      <c r="D50" s="51">
        <v>10</v>
      </c>
      <c r="E50" s="49">
        <f t="shared" si="1"/>
        <v>8.3333333333333321</v>
      </c>
      <c r="F50" s="51"/>
      <c r="G50" s="49">
        <f>D50/SUM(D47:D54)*100</f>
        <v>26.171159382360639</v>
      </c>
      <c r="H50" s="51"/>
      <c r="I50" s="93"/>
    </row>
    <row r="51" spans="1:9" ht="15" thickBot="1" x14ac:dyDescent="0.35">
      <c r="A51" s="117"/>
      <c r="B51" s="33" t="s">
        <v>95</v>
      </c>
      <c r="C51" s="34">
        <v>35</v>
      </c>
      <c r="D51" s="44">
        <v>5</v>
      </c>
      <c r="E51" s="45">
        <f t="shared" si="1"/>
        <v>14.285714285714285</v>
      </c>
      <c r="F51" s="44"/>
      <c r="G51" s="45">
        <f>D51/SUM(D47:D54)*100</f>
        <v>13.085579691180319</v>
      </c>
      <c r="H51" s="44"/>
      <c r="I51" s="94"/>
    </row>
    <row r="52" spans="1:9" ht="15" thickBot="1" x14ac:dyDescent="0.35">
      <c r="A52" s="117" t="s">
        <v>96</v>
      </c>
      <c r="B52" s="38" t="s">
        <v>12</v>
      </c>
      <c r="C52" s="39">
        <v>12</v>
      </c>
      <c r="D52" s="39">
        <v>0.4</v>
      </c>
      <c r="E52" s="54">
        <f t="shared" si="1"/>
        <v>3.3333333333333335</v>
      </c>
      <c r="F52" s="95" t="s">
        <v>97</v>
      </c>
      <c r="G52" s="54">
        <f>D52/SUM(D52:D65)*100</f>
        <v>0.77654824305960002</v>
      </c>
      <c r="H52" s="95" t="s">
        <v>98</v>
      </c>
      <c r="I52" s="98" t="s">
        <v>46</v>
      </c>
    </row>
    <row r="53" spans="1:9" ht="15" thickBot="1" x14ac:dyDescent="0.35">
      <c r="A53" s="117"/>
      <c r="B53" s="30" t="s">
        <v>1</v>
      </c>
      <c r="C53" s="23">
        <v>100</v>
      </c>
      <c r="D53" s="23">
        <v>14.28</v>
      </c>
      <c r="E53" s="23">
        <f t="shared" si="1"/>
        <v>14.279999999999998</v>
      </c>
      <c r="F53" s="96"/>
      <c r="G53" s="31">
        <f>D53/SUM(D52:D65)*100</f>
        <v>27.722772277227719</v>
      </c>
      <c r="H53" s="97"/>
      <c r="I53" s="99"/>
    </row>
    <row r="54" spans="1:9" ht="15" thickBot="1" x14ac:dyDescent="0.35">
      <c r="A54" s="117"/>
      <c r="B54" s="30" t="s">
        <v>5</v>
      </c>
      <c r="C54" s="23">
        <v>15</v>
      </c>
      <c r="D54" s="23">
        <v>2.5299999999999998</v>
      </c>
      <c r="E54" s="31">
        <f t="shared" si="1"/>
        <v>16.866666666666667</v>
      </c>
      <c r="F54" s="96"/>
      <c r="G54" s="31">
        <f>D54/SUM(D52:D65)*100</f>
        <v>4.9116676373519699</v>
      </c>
      <c r="H54" s="97"/>
      <c r="I54" s="99"/>
    </row>
    <row r="55" spans="1:9" ht="15" thickBot="1" x14ac:dyDescent="0.35">
      <c r="A55" s="117"/>
      <c r="B55" s="30" t="s">
        <v>6</v>
      </c>
      <c r="C55" s="23">
        <v>12</v>
      </c>
      <c r="D55" s="23">
        <v>2.5299999999999998</v>
      </c>
      <c r="E55" s="31">
        <f t="shared" si="1"/>
        <v>21.083333333333332</v>
      </c>
      <c r="F55" s="96"/>
      <c r="G55" s="31">
        <f>D55/SUM(D52:D65)*100</f>
        <v>4.9116676373519699</v>
      </c>
      <c r="H55" s="97"/>
      <c r="I55" s="99"/>
    </row>
    <row r="56" spans="1:9" ht="15" thickBot="1" x14ac:dyDescent="0.35">
      <c r="A56" s="117"/>
      <c r="B56" s="30" t="s">
        <v>99</v>
      </c>
      <c r="C56" s="23">
        <v>15</v>
      </c>
      <c r="D56" s="23">
        <v>2.5299999999999998</v>
      </c>
      <c r="E56" s="31">
        <f t="shared" si="1"/>
        <v>16.866666666666667</v>
      </c>
      <c r="F56" s="96"/>
      <c r="G56" s="31">
        <f>D56/SUM(D52:D65)*100</f>
        <v>4.9116676373519699</v>
      </c>
      <c r="H56" s="97"/>
      <c r="I56" s="99"/>
    </row>
    <row r="57" spans="1:9" ht="15" thickBot="1" x14ac:dyDescent="0.35">
      <c r="A57" s="117"/>
      <c r="B57" s="30" t="s">
        <v>4</v>
      </c>
      <c r="C57" s="23">
        <v>40</v>
      </c>
      <c r="D57" s="23">
        <v>5.78</v>
      </c>
      <c r="E57" s="23">
        <f t="shared" si="1"/>
        <v>14.450000000000001</v>
      </c>
      <c r="F57" s="96"/>
      <c r="G57" s="31">
        <f>D57/SUM(D52:D65)*100</f>
        <v>11.221122112211221</v>
      </c>
      <c r="H57" s="97"/>
      <c r="I57" s="99"/>
    </row>
    <row r="58" spans="1:9" ht="15" thickBot="1" x14ac:dyDescent="0.35">
      <c r="A58" s="117"/>
      <c r="B58" s="30" t="s">
        <v>100</v>
      </c>
      <c r="C58" s="23">
        <v>5</v>
      </c>
      <c r="D58" s="23">
        <v>1.44</v>
      </c>
      <c r="E58" s="23">
        <f t="shared" si="1"/>
        <v>28.799999999999997</v>
      </c>
      <c r="F58" s="23"/>
      <c r="G58" s="31">
        <f>D58/SUM(D49:D62)*100</f>
        <v>2.7879961277831553</v>
      </c>
      <c r="H58" s="23"/>
      <c r="I58" s="99"/>
    </row>
    <row r="59" spans="1:9" ht="15" thickBot="1" x14ac:dyDescent="0.35">
      <c r="A59" s="117"/>
      <c r="B59" s="30" t="s">
        <v>92</v>
      </c>
      <c r="C59" s="23">
        <v>30</v>
      </c>
      <c r="D59" s="23">
        <v>0.96</v>
      </c>
      <c r="E59" s="23">
        <f t="shared" si="1"/>
        <v>3.2</v>
      </c>
      <c r="F59" s="23"/>
      <c r="G59" s="31">
        <f>D59/SUM(D48:D61)*100</f>
        <v>1.8157745413277848</v>
      </c>
      <c r="H59" s="23"/>
      <c r="I59" s="99"/>
    </row>
    <row r="60" spans="1:9" ht="15" thickBot="1" x14ac:dyDescent="0.35">
      <c r="A60" s="117"/>
      <c r="B60" s="30" t="s">
        <v>101</v>
      </c>
      <c r="C60" s="23">
        <v>30</v>
      </c>
      <c r="D60" s="23">
        <v>1.92</v>
      </c>
      <c r="E60" s="23">
        <f t="shared" si="1"/>
        <v>6.4</v>
      </c>
      <c r="F60" s="23"/>
      <c r="G60" s="31">
        <f>D60/SUM(D53:D66)*100</f>
        <v>3.7566034044218344</v>
      </c>
      <c r="H60" s="23"/>
      <c r="I60" s="99"/>
    </row>
    <row r="61" spans="1:9" ht="15" thickBot="1" x14ac:dyDescent="0.35">
      <c r="A61" s="117"/>
      <c r="B61" s="30" t="s">
        <v>102</v>
      </c>
      <c r="C61" s="23">
        <v>4</v>
      </c>
      <c r="D61" s="23">
        <v>1.5</v>
      </c>
      <c r="E61" s="23">
        <f t="shared" si="1"/>
        <v>37.5</v>
      </c>
      <c r="F61" s="23"/>
      <c r="G61" s="31">
        <f>D61/SUM(D53:D66)*100</f>
        <v>2.9348464097045581</v>
      </c>
      <c r="H61" s="23"/>
      <c r="I61" s="99"/>
    </row>
    <row r="62" spans="1:9" ht="15" thickBot="1" x14ac:dyDescent="0.35">
      <c r="A62" s="117"/>
      <c r="B62" s="30" t="s">
        <v>93</v>
      </c>
      <c r="C62" s="23">
        <v>12</v>
      </c>
      <c r="D62" s="23">
        <v>0.78</v>
      </c>
      <c r="E62" s="23">
        <f t="shared" si="1"/>
        <v>6.5</v>
      </c>
      <c r="F62" s="23"/>
      <c r="G62" s="31">
        <f>D62/SUM(D52:D65)*100</f>
        <v>1.5142690739662199</v>
      </c>
      <c r="H62" s="23"/>
      <c r="I62" s="99"/>
    </row>
    <row r="63" spans="1:9" ht="15" thickBot="1" x14ac:dyDescent="0.35">
      <c r="A63" s="117"/>
      <c r="B63" s="30" t="s">
        <v>103</v>
      </c>
      <c r="C63" s="23">
        <v>60</v>
      </c>
      <c r="D63" s="23">
        <v>3.78</v>
      </c>
      <c r="E63" s="23">
        <f t="shared" si="1"/>
        <v>6.3</v>
      </c>
      <c r="F63" s="23"/>
      <c r="G63" s="31">
        <f>D63/SUM(D50:D63)*100</f>
        <v>7.0746771476698473</v>
      </c>
      <c r="H63" s="23"/>
      <c r="I63" s="99"/>
    </row>
    <row r="64" spans="1:9" ht="15" thickBot="1" x14ac:dyDescent="0.35">
      <c r="A64" s="117"/>
      <c r="B64" s="30" t="s">
        <v>104</v>
      </c>
      <c r="C64" s="23">
        <v>20</v>
      </c>
      <c r="D64" s="23">
        <v>2.88</v>
      </c>
      <c r="E64" s="23">
        <f t="shared" si="1"/>
        <v>14.399999999999999</v>
      </c>
      <c r="F64" s="23"/>
      <c r="G64" s="31">
        <f>D64/SUM(D52:D65)*100</f>
        <v>5.5911473500291198</v>
      </c>
      <c r="H64" s="23"/>
      <c r="I64" s="99"/>
    </row>
    <row r="65" spans="1:9" ht="15" thickBot="1" x14ac:dyDescent="0.35">
      <c r="A65" s="117"/>
      <c r="B65" s="33" t="s">
        <v>105</v>
      </c>
      <c r="C65" s="34">
        <v>120</v>
      </c>
      <c r="D65" s="34">
        <v>10.199999999999999</v>
      </c>
      <c r="E65" s="34">
        <f t="shared" si="1"/>
        <v>8.5</v>
      </c>
      <c r="F65" s="34"/>
      <c r="G65" s="35">
        <f>D65/SUM(D59:D72)*100</f>
        <v>46.321525885558579</v>
      </c>
      <c r="H65" s="34"/>
      <c r="I65" s="100"/>
    </row>
    <row r="66" spans="1:9" x14ac:dyDescent="0.3">
      <c r="A66" s="114"/>
      <c r="B66" s="55"/>
      <c r="C66" s="23"/>
      <c r="D66" s="23"/>
      <c r="E66" s="23"/>
      <c r="F66" s="23"/>
      <c r="G66" s="23"/>
      <c r="H66" s="23"/>
      <c r="I66" s="23"/>
    </row>
    <row r="67" spans="1:9" ht="32.4" customHeight="1" x14ac:dyDescent="0.3">
      <c r="A67" s="114"/>
      <c r="B67" s="89" t="s">
        <v>29</v>
      </c>
      <c r="C67" s="89"/>
      <c r="D67" s="89"/>
      <c r="E67" s="89"/>
      <c r="F67" s="89"/>
      <c r="G67" s="89"/>
      <c r="H67" s="89"/>
      <c r="I67" s="89"/>
    </row>
  </sheetData>
  <sheetProtection algorithmName="SHA-512" hashValue="CFFrLMzBfmylFw8SqbO9RWep9nZJyMOInIgDIw7OHuHJAbWW2falFqdEY/f5ezzYuRQr2Dpy1+XiLh/yPomOqQ==" saltValue="UNDUr8vGM1zANtbHBX38jw==" spinCount="100000" sheet="1" objects="1" scenarios="1"/>
  <mergeCells count="49">
    <mergeCell ref="A52:A65"/>
    <mergeCell ref="A44:A51"/>
    <mergeCell ref="A42:A43"/>
    <mergeCell ref="A36:A41"/>
    <mergeCell ref="A6:A7"/>
    <mergeCell ref="A8:A9"/>
    <mergeCell ref="A10:A11"/>
    <mergeCell ref="A12:A13"/>
    <mergeCell ref="A14:A17"/>
    <mergeCell ref="A18:A21"/>
    <mergeCell ref="A22:A25"/>
    <mergeCell ref="A26:A27"/>
    <mergeCell ref="A28:A31"/>
    <mergeCell ref="A32:A33"/>
    <mergeCell ref="A34:A35"/>
    <mergeCell ref="I12:I13"/>
    <mergeCell ref="E5:F5"/>
    <mergeCell ref="G5:H5"/>
    <mergeCell ref="I6:I7"/>
    <mergeCell ref="I8:I9"/>
    <mergeCell ref="I10:I11"/>
    <mergeCell ref="F14:F16"/>
    <mergeCell ref="H14:H16"/>
    <mergeCell ref="I14:I17"/>
    <mergeCell ref="F18:F20"/>
    <mergeCell ref="H18:H20"/>
    <mergeCell ref="I18:I21"/>
    <mergeCell ref="F24:F25"/>
    <mergeCell ref="H24:H25"/>
    <mergeCell ref="I26:I27"/>
    <mergeCell ref="I28:I31"/>
    <mergeCell ref="F30:F31"/>
    <mergeCell ref="H30:H31"/>
    <mergeCell ref="B3:I3"/>
    <mergeCell ref="B4:I4"/>
    <mergeCell ref="B67:I67"/>
    <mergeCell ref="F44:F45"/>
    <mergeCell ref="H44:H45"/>
    <mergeCell ref="I44:I51"/>
    <mergeCell ref="F52:F57"/>
    <mergeCell ref="H52:H57"/>
    <mergeCell ref="I52:I65"/>
    <mergeCell ref="I32:I33"/>
    <mergeCell ref="I34:I35"/>
    <mergeCell ref="F36:F41"/>
    <mergeCell ref="H36:H41"/>
    <mergeCell ref="I36:I41"/>
    <mergeCell ref="I42:I43"/>
    <mergeCell ref="I22:I2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Calculateur légumineuses</vt:lpstr>
      <vt:lpstr>Exemples de mélanges</vt:lpstr>
    </vt:vector>
  </TitlesOfParts>
  <Company>UPA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Nadeau, Isabelle</dc:creator>
  <cp:lastModifiedBy>Ménard, Marie-Pier</cp:lastModifiedBy>
  <dcterms:created xsi:type="dcterms:W3CDTF">2025-05-13T15:19:32Z</dcterms:created>
  <dcterms:modified xsi:type="dcterms:W3CDTF">2025-06-06T13:28:09Z</dcterms:modified>
</cp:coreProperties>
</file>